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activeTab="2"/>
  </bookViews>
  <sheets>
    <sheet name="Прил 2" sheetId="1" r:id="rId1"/>
    <sheet name="Прил 3" sheetId="4" r:id="rId2"/>
    <sheet name="Прил 2 ПП2" sheetId="3" r:id="rId3"/>
  </sheets>
  <definedNames>
    <definedName name="_Ref214978263" localSheetId="0">'Прил 2'!$R$3</definedName>
  </definedNames>
  <calcPr calcId="145621"/>
</workbook>
</file>

<file path=xl/calcChain.xml><?xml version="1.0" encoding="utf-8"?>
<calcChain xmlns="http://schemas.openxmlformats.org/spreadsheetml/2006/main">
  <c r="I35" i="3" l="1"/>
  <c r="H35" i="3"/>
  <c r="G35" i="3"/>
  <c r="J35" i="3" s="1"/>
  <c r="I37" i="3"/>
  <c r="H37" i="3"/>
  <c r="G37" i="3"/>
  <c r="J37" i="3" s="1"/>
  <c r="H26" i="1"/>
  <c r="H27" i="1"/>
  <c r="D38" i="4"/>
  <c r="D34" i="4" s="1"/>
  <c r="E38" i="4"/>
  <c r="F38" i="4"/>
  <c r="D37" i="4"/>
  <c r="K53" i="1"/>
  <c r="K49" i="1"/>
  <c r="I27" i="1"/>
  <c r="J27" i="1"/>
  <c r="H28" i="1"/>
  <c r="H26" i="3"/>
  <c r="I26" i="3"/>
  <c r="G26" i="3"/>
  <c r="H38" i="3"/>
  <c r="I38" i="3"/>
  <c r="G38" i="3"/>
  <c r="H36" i="3"/>
  <c r="I36" i="3"/>
  <c r="G36" i="3"/>
  <c r="H34" i="3"/>
  <c r="I34" i="3"/>
  <c r="G34" i="3"/>
  <c r="H33" i="3"/>
  <c r="I33" i="3"/>
  <c r="H32" i="3"/>
  <c r="I32" i="3"/>
  <c r="H31" i="3"/>
  <c r="I31" i="3"/>
  <c r="H30" i="3"/>
  <c r="I30" i="3"/>
  <c r="H29" i="3"/>
  <c r="I29" i="3"/>
  <c r="H28" i="3"/>
  <c r="I28" i="3"/>
  <c r="H27" i="3"/>
  <c r="I27" i="3"/>
  <c r="H25" i="3"/>
  <c r="I25" i="3"/>
  <c r="H24" i="3"/>
  <c r="I24" i="3"/>
  <c r="H23" i="3"/>
  <c r="I23" i="3"/>
  <c r="G33" i="3"/>
  <c r="G32" i="3"/>
  <c r="G31" i="3"/>
  <c r="G30" i="3"/>
  <c r="G29" i="3"/>
  <c r="G28" i="3"/>
  <c r="G27" i="3"/>
  <c r="G25" i="3"/>
  <c r="G24" i="3"/>
  <c r="G23" i="3"/>
  <c r="H19" i="3"/>
  <c r="I19" i="3"/>
  <c r="G19" i="3"/>
  <c r="J19" i="3" s="1"/>
  <c r="H22" i="3"/>
  <c r="I22" i="3"/>
  <c r="G22" i="3"/>
  <c r="H21" i="3"/>
  <c r="I21" i="3"/>
  <c r="G21" i="3"/>
  <c r="H20" i="3"/>
  <c r="I20" i="3"/>
  <c r="G20" i="3"/>
  <c r="K42" i="1"/>
  <c r="H39" i="3" l="1"/>
  <c r="H40" i="3" s="1"/>
  <c r="J32" i="3"/>
  <c r="J25" i="3"/>
  <c r="I39" i="3"/>
  <c r="I40" i="3" s="1"/>
  <c r="G39" i="3"/>
  <c r="G40" i="3" s="1"/>
  <c r="J26" i="3"/>
  <c r="J38" i="3"/>
  <c r="J36" i="3"/>
  <c r="J34" i="3"/>
  <c r="J33" i="3"/>
  <c r="J31" i="3"/>
  <c r="J30" i="3"/>
  <c r="J29" i="3"/>
  <c r="J28" i="3"/>
  <c r="J27" i="3"/>
  <c r="J24" i="3"/>
  <c r="J23" i="3"/>
  <c r="J22" i="3"/>
  <c r="J21" i="3"/>
  <c r="J20" i="3"/>
  <c r="J41" i="1"/>
  <c r="I41" i="1"/>
  <c r="E31" i="4" s="1"/>
  <c r="H41" i="1"/>
  <c r="E50" i="4"/>
  <c r="F50" i="4"/>
  <c r="D50" i="4"/>
  <c r="E44" i="4"/>
  <c r="F44" i="4"/>
  <c r="D44" i="4"/>
  <c r="E37" i="4"/>
  <c r="F37" i="4"/>
  <c r="E32" i="4"/>
  <c r="F32" i="4"/>
  <c r="D32" i="4"/>
  <c r="D26" i="4" s="1"/>
  <c r="H24" i="1" l="1"/>
  <c r="J24" i="1"/>
  <c r="J39" i="3"/>
  <c r="J40" i="3" s="1"/>
  <c r="I24" i="1"/>
  <c r="F31" i="4"/>
  <c r="D31" i="4"/>
  <c r="D25" i="4" s="1"/>
  <c r="D24" i="4" l="1"/>
  <c r="E24" i="4"/>
  <c r="F24" i="4"/>
  <c r="E25" i="4"/>
  <c r="F25" i="4"/>
  <c r="E26" i="4"/>
  <c r="F26" i="4"/>
  <c r="D27" i="4"/>
  <c r="E27" i="4"/>
  <c r="F27" i="4"/>
  <c r="D28" i="4"/>
  <c r="E28" i="4"/>
  <c r="F28" i="4"/>
  <c r="G30" i="4"/>
  <c r="G31" i="4"/>
  <c r="G32" i="4"/>
  <c r="G33" i="4"/>
  <c r="E34" i="4"/>
  <c r="F34" i="4"/>
  <c r="G36" i="4"/>
  <c r="G24" i="4" s="1"/>
  <c r="G37" i="4"/>
  <c r="G38" i="4"/>
  <c r="G39" i="4"/>
  <c r="D40" i="4"/>
  <c r="E40" i="4"/>
  <c r="F40" i="4"/>
  <c r="G42" i="4"/>
  <c r="G43" i="4"/>
  <c r="G44" i="4"/>
  <c r="G45" i="4"/>
  <c r="D46" i="4"/>
  <c r="E46" i="4"/>
  <c r="F46" i="4"/>
  <c r="G48" i="4"/>
  <c r="G49" i="4"/>
  <c r="G50" i="4"/>
  <c r="G51" i="4"/>
  <c r="G46" i="4" l="1"/>
  <c r="G26" i="4"/>
  <c r="E22" i="4"/>
  <c r="F22" i="4"/>
  <c r="D22" i="4"/>
  <c r="G40" i="4"/>
  <c r="G34" i="4"/>
  <c r="G25" i="4"/>
  <c r="G27" i="4"/>
  <c r="G28" i="4"/>
  <c r="I38" i="1"/>
  <c r="J38" i="1"/>
  <c r="I37" i="1"/>
  <c r="J37" i="1"/>
  <c r="I36" i="1"/>
  <c r="J36" i="1"/>
  <c r="I35" i="1"/>
  <c r="J35" i="1"/>
  <c r="I34" i="1"/>
  <c r="J34" i="1"/>
  <c r="I33" i="1"/>
  <c r="J33" i="1"/>
  <c r="I32" i="1"/>
  <c r="J32" i="1"/>
  <c r="I31" i="1"/>
  <c r="J31" i="1"/>
  <c r="I30" i="1"/>
  <c r="J30" i="1"/>
  <c r="I28" i="1"/>
  <c r="J28" i="1"/>
  <c r="I26" i="1"/>
  <c r="J26" i="1"/>
  <c r="I25" i="1"/>
  <c r="J25" i="1"/>
  <c r="H38" i="1"/>
  <c r="H37" i="1"/>
  <c r="H36" i="1"/>
  <c r="H35" i="1"/>
  <c r="K35" i="1" s="1"/>
  <c r="H34" i="1"/>
  <c r="H33" i="1"/>
  <c r="H32" i="1"/>
  <c r="H31" i="1"/>
  <c r="H30" i="1"/>
  <c r="K28" i="1"/>
  <c r="H25" i="1"/>
  <c r="K75" i="1"/>
  <c r="K76" i="1"/>
  <c r="K77" i="1"/>
  <c r="K78" i="1"/>
  <c r="K74" i="1"/>
  <c r="I72" i="1"/>
  <c r="J72" i="1"/>
  <c r="H72" i="1"/>
  <c r="K70" i="1"/>
  <c r="K71" i="1"/>
  <c r="K69" i="1"/>
  <c r="I67" i="1"/>
  <c r="J67" i="1"/>
  <c r="H67" i="1"/>
  <c r="K48" i="1"/>
  <c r="K50" i="1"/>
  <c r="K51" i="1"/>
  <c r="K52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47" i="1"/>
  <c r="I45" i="1"/>
  <c r="J45" i="1"/>
  <c r="H45" i="1"/>
  <c r="K43" i="1"/>
  <c r="K44" i="1"/>
  <c r="K41" i="1"/>
  <c r="I39" i="1"/>
  <c r="J39" i="1"/>
  <c r="H39" i="1"/>
  <c r="K29" i="1"/>
  <c r="K39" i="1" l="1"/>
  <c r="K33" i="1"/>
  <c r="G22" i="4"/>
  <c r="I22" i="1"/>
  <c r="K27" i="1"/>
  <c r="K38" i="1"/>
  <c r="K37" i="1"/>
  <c r="K36" i="1"/>
  <c r="K34" i="1"/>
  <c r="K32" i="1"/>
  <c r="K31" i="1"/>
  <c r="K30" i="1"/>
  <c r="K26" i="1"/>
  <c r="J22" i="1"/>
  <c r="K25" i="1"/>
  <c r="H22" i="1"/>
  <c r="K24" i="1"/>
  <c r="K72" i="1"/>
  <c r="K67" i="1"/>
  <c r="K45" i="1"/>
  <c r="K22" i="1" l="1"/>
</calcChain>
</file>

<file path=xl/sharedStrings.xml><?xml version="1.0" encoding="utf-8"?>
<sst xmlns="http://schemas.openxmlformats.org/spreadsheetml/2006/main" count="358" uniqueCount="126">
  <si>
    <t>Статус (муниципальная программа, подпрограмма)</t>
  </si>
  <si>
    <t>Наименование программы, подпрограммы</t>
  </si>
  <si>
    <t>Наименование главного распорядителя бюджетных  средств (далее – ГРБС)</t>
  </si>
  <si>
    <t>Код бюджетной классификации</t>
  </si>
  <si>
    <t>Расходы по годам, (тыс.руб.)</t>
  </si>
  <si>
    <t>ГРБС</t>
  </si>
  <si>
    <t>РзПр</t>
  </si>
  <si>
    <t>ЦСР</t>
  </si>
  <si>
    <t>ВР</t>
  </si>
  <si>
    <t>2026 год</t>
  </si>
  <si>
    <t>2027 год</t>
  </si>
  <si>
    <t>2028 год</t>
  </si>
  <si>
    <t>Итого за период</t>
  </si>
  <si>
    <t>Муниципальная программа</t>
  </si>
  <si>
    <t>«Поддержка транспортной системы Эвенкийского муниципального округа»</t>
  </si>
  <si>
    <t>всего расходные обязательства по программе</t>
  </si>
  <si>
    <t>Х</t>
  </si>
  <si>
    <t>X</t>
  </si>
  <si>
    <t>в том числе по ГРБС:</t>
  </si>
  <si>
    <t>Администрация ЭМР</t>
  </si>
  <si>
    <t>57 0 00 00000</t>
  </si>
  <si>
    <t>Департамент инженерного обеспечения</t>
  </si>
  <si>
    <t>Администрация с. Байкит</t>
  </si>
  <si>
    <t>Администрация п.Тура</t>
  </si>
  <si>
    <t>Администрация п.Куюмба</t>
  </si>
  <si>
    <t>Администрация п.Суломай</t>
  </si>
  <si>
    <t>Администрация п. Бурный</t>
  </si>
  <si>
    <t>Администрация п. Суринда</t>
  </si>
  <si>
    <t>Администрация  п.Кузьмовка</t>
  </si>
  <si>
    <t>Администрация с. Ванавара</t>
  </si>
  <si>
    <t>Администрация п. Чемдальск</t>
  </si>
  <si>
    <t>Администрация п. Муторай</t>
  </si>
  <si>
    <t>Администрация п. Нидым</t>
  </si>
  <si>
    <t>Администрация п. Тутончаны</t>
  </si>
  <si>
    <t>Администрация п. Эконда</t>
  </si>
  <si>
    <t>Подпрограмма 1</t>
  </si>
  <si>
    <t>Устройство и содержание автозимников Эвенкийского муниципального округа</t>
  </si>
  <si>
    <t>04 09</t>
  </si>
  <si>
    <t>57 1 00 0000</t>
  </si>
  <si>
    <t>57 1 00 SД190</t>
  </si>
  <si>
    <t>57 1 00 1Д900</t>
  </si>
  <si>
    <t>57 1 00 1Д600</t>
  </si>
  <si>
    <t>Подпрограмма 2</t>
  </si>
  <si>
    <t>Содержание и ремонт улично-дорожной сети сельских населенных пунктов Эвенкийского муниципального округа</t>
  </si>
  <si>
    <t xml:space="preserve">04 09 </t>
  </si>
  <si>
    <t>57 4 00 1Д510</t>
  </si>
  <si>
    <t>57 4 00 9Д190</t>
  </si>
  <si>
    <t>Администрация с.Байкит</t>
  </si>
  <si>
    <t>57 4 00 SД160</t>
  </si>
  <si>
    <t>57 4 00 1Д700</t>
  </si>
  <si>
    <t>Подпрограмма 3</t>
  </si>
  <si>
    <t xml:space="preserve">Обеспечение реализации муниципальной программы </t>
  </si>
  <si>
    <t>57 2 00 00000</t>
  </si>
  <si>
    <t>57 2 00 00200</t>
  </si>
  <si>
    <t>Подпрограмма 4</t>
  </si>
  <si>
    <t>Обеспечение выполнения программы внутримуниципальных пассажирских перевозок в Эвенкийском муниципальном округе</t>
  </si>
  <si>
    <t xml:space="preserve">04 08 </t>
  </si>
  <si>
    <t>57 3 00 12300</t>
  </si>
  <si>
    <t>04 08</t>
  </si>
  <si>
    <t>57 3 00 12400</t>
  </si>
  <si>
    <t>57 3 00 10570</t>
  </si>
  <si>
    <t xml:space="preserve">к постановлению </t>
  </si>
  <si>
    <t>Администрации МР</t>
  </si>
  <si>
    <t xml:space="preserve">к муниципальной программе </t>
  </si>
  <si>
    <t>Эвенкийского муниципального округа</t>
  </si>
  <si>
    <t>«Поддержка транспортной системы</t>
  </si>
  <si>
    <t>Эвенкийского муниципального округа»</t>
  </si>
  <si>
    <t xml:space="preserve">Распределение планируемых расходов по отдельным  мероприятиям программы, подпрограммам с указанием главных распорядителей средств бюджета Эвенкийского  МО, а также по годам реализации  программы
</t>
  </si>
  <si>
    <t>внебюджетные источники</t>
  </si>
  <si>
    <t>бюджет Эвенкийского МО</t>
  </si>
  <si>
    <t>краевой бюджет</t>
  </si>
  <si>
    <t>федеральный бюджет</t>
  </si>
  <si>
    <t>-</t>
  </si>
  <si>
    <t>в том числе:</t>
  </si>
  <si>
    <t>Всего</t>
  </si>
  <si>
    <t>Обеспечение реализации муниципальной программы</t>
  </si>
  <si>
    <t xml:space="preserve">Всего </t>
  </si>
  <si>
    <t xml:space="preserve">Итого за период </t>
  </si>
  <si>
    <t>Уровень бюджетной системы/источники финансирования</t>
  </si>
  <si>
    <t xml:space="preserve"> Информация
Об источниках финансирования подпрограмм, отдельных мероприятий  программы (средства бюджета 
Эвенкийского МО, в том числе средства, поступившие из бюджетов других  уровней бюджетной системы)
</t>
  </si>
  <si>
    <t>58 1 00 SД190</t>
  </si>
  <si>
    <t>Цели, задачи, мероприятия подпрограммы</t>
  </si>
  <si>
    <t>Итого по задаче 1</t>
  </si>
  <si>
    <t>Итого по подпрограмме</t>
  </si>
  <si>
    <t>И.о. начальника Муниципального казенного учреждения 
«Управление  автомобильных  дорог  по
Эвенкийскому  муниципальному  району»</t>
  </si>
  <si>
    <t>В.В. Азанов</t>
  </si>
  <si>
    <t xml:space="preserve">улично-дорожной сети сельских населенных </t>
  </si>
  <si>
    <t>пунктов Эвенкийского муниципального округа»</t>
  </si>
  <si>
    <t>Перечень мероприятий подпрограммы с указанием объема  средств на их реализацию  и ожидаемых  результатов</t>
  </si>
  <si>
    <t>Расходы (тыс. руб.) по годам</t>
  </si>
  <si>
    <t xml:space="preserve">Ожидаемый непосредственный результат от реализации подпрограммного мероприятия </t>
  </si>
  <si>
    <t xml:space="preserve">2027 год </t>
  </si>
  <si>
    <t>Задача 1. Выполнение всего комплекса работ по содержанию  и  ремонту  улично-дорожной  сети в  сельских  населенных пунктах Эвенкийского муниципального  округа.</t>
  </si>
  <si>
    <t>Мероприятия по содержанию улично-дорожной  сети сельских  населенных пунктов Эвенкийского муниципального  округа</t>
  </si>
  <si>
    <t>Администрация села Байкит</t>
  </si>
  <si>
    <t>Администрация поселка Тура</t>
  </si>
  <si>
    <t>Администрация поселка Куюмба</t>
  </si>
  <si>
    <t>Администрация поселка Суломай</t>
  </si>
  <si>
    <t>Администрация поселка Бурный</t>
  </si>
  <si>
    <t>Администрация поселка Суринда</t>
  </si>
  <si>
    <t>Администрация поселка Кузьмовка</t>
  </si>
  <si>
    <t>Администрация села Ванавара</t>
  </si>
  <si>
    <t>Администрация поселка Чемдальск</t>
  </si>
  <si>
    <t>Администрация поселка Муторай</t>
  </si>
  <si>
    <t>Администрация поселка Нидым</t>
  </si>
  <si>
    <t>Администрация поселка Тутончаны</t>
  </si>
  <si>
    <t>Администрация поселка Эконда</t>
  </si>
  <si>
    <t>Мероприятия по ремонту улично-дорожной  сети сельских  населенных пунктов  Эвенкийского  муниципального  округа</t>
  </si>
  <si>
    <t>57400 1Д500</t>
  </si>
  <si>
    <t>Администрация  села Байкит</t>
  </si>
  <si>
    <t>Администрация  поселка Тура</t>
  </si>
  <si>
    <r>
      <t xml:space="preserve">Цель: Обеспечение  сохранности и повышение уровня транспортно-эксплуатационного состояния улично-дорожной сети сельских населенных пунктов </t>
    </r>
    <r>
      <rPr>
        <b/>
        <sz val="12"/>
        <color rgb="FF000000"/>
        <rFont val="Times New Roman"/>
        <family val="1"/>
        <charset val="204"/>
      </rPr>
      <t>Эвенкийского муниципального округа.</t>
    </r>
  </si>
  <si>
    <t xml:space="preserve">к подпрограмме 2 «Содержание и ремонт </t>
  </si>
  <si>
    <t>Администрация Эвенкийского муниципального округа Красноярского края</t>
  </si>
  <si>
    <t>Администрация ЭМО</t>
  </si>
  <si>
    <t>Приложение №3</t>
  </si>
  <si>
    <t>Приложение № 2</t>
  </si>
  <si>
    <t>Приложение № 3</t>
  </si>
  <si>
    <t>Содержание автодорог местного значения сельских населенных пунктов в соответствии  с  требованиями нормативных  документов – 183,6км  в 2026-2028 годах.</t>
  </si>
  <si>
    <t>Приложение №4</t>
  </si>
  <si>
    <t>Приложение №6</t>
  </si>
  <si>
    <t>Красноярского края</t>
  </si>
  <si>
    <t>Протяженность улично-дорожной  сети сельских населенных  пунктов, на  которой проведен комплекс  работ по  текущему  ремонту. 2026г. – 2 100 м.                 2027г. – 2 100 м.               2028г. – 2 100 м.</t>
  </si>
  <si>
    <t>Первый заместитель Главы Эвенкийского муниципального района</t>
  </si>
  <si>
    <t>И.С. Огольцов</t>
  </si>
  <si>
    <t xml:space="preserve"> от «29» 06   2026 № 268-п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</si>
</sst>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6E3B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0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2" fillId="0" borderId="6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justify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/>
    </xf>
    <xf numFmtId="4" fontId="1" fillId="0" borderId="6" xfId="0" applyNumberFormat="1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indent="15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right" indent="15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4" fontId="1" fillId="2" borderId="6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4" fontId="0" fillId="0" borderId="0" xfId="0" applyNumberFormat="1" applyAlignment="1">
      <alignment vertic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4" fontId="1" fillId="0" borderId="6" xfId="0" applyNumberFormat="1" applyFont="1" applyBorder="1" applyAlignment="1">
      <alignment horizontal="center" wrapText="1"/>
    </xf>
    <xf numFmtId="0" fontId="1" fillId="0" borderId="6" xfId="0" applyFont="1" applyBorder="1" applyAlignment="1">
      <alignment horizontal="left" wrapText="1"/>
    </xf>
    <xf numFmtId="4" fontId="2" fillId="0" borderId="6" xfId="0" applyNumberFormat="1" applyFont="1" applyBorder="1" applyAlignment="1">
      <alignment horizontal="center" wrapText="1"/>
    </xf>
    <xf numFmtId="4" fontId="3" fillId="0" borderId="6" xfId="0" applyNumberFormat="1" applyFont="1" applyBorder="1" applyAlignment="1">
      <alignment horizontal="center" wrapText="1"/>
    </xf>
    <xf numFmtId="4" fontId="4" fillId="0" borderId="6" xfId="0" applyNumberFormat="1" applyFont="1" applyBorder="1" applyAlignment="1">
      <alignment horizontal="center" wrapText="1"/>
    </xf>
    <xf numFmtId="4" fontId="5" fillId="0" borderId="6" xfId="0" applyNumberFormat="1" applyFont="1" applyBorder="1" applyAlignment="1">
      <alignment wrapText="1"/>
    </xf>
    <xf numFmtId="0" fontId="3" fillId="0" borderId="0" xfId="0" applyFont="1" applyAlignment="1">
      <alignment vertical="center" wrapText="1"/>
    </xf>
    <xf numFmtId="164" fontId="0" fillId="0" borderId="0" xfId="0" applyNumberFormat="1" applyAlignment="1">
      <alignment vertical="center"/>
    </xf>
    <xf numFmtId="4" fontId="2" fillId="3" borderId="6" xfId="0" applyNumberFormat="1" applyFont="1" applyFill="1" applyBorder="1" applyAlignment="1">
      <alignment horizontal="center" vertical="center" wrapText="1"/>
    </xf>
    <xf numFmtId="4" fontId="1" fillId="3" borderId="6" xfId="0" applyNumberFormat="1" applyFont="1" applyFill="1" applyBorder="1" applyAlignment="1">
      <alignment horizontal="center" vertical="center" wrapText="1"/>
    </xf>
    <xf numFmtId="4" fontId="2" fillId="3" borderId="4" xfId="0" applyNumberFormat="1" applyFont="1" applyFill="1" applyBorder="1" applyAlignment="1">
      <alignment horizontal="center" vertical="center" wrapText="1"/>
    </xf>
    <xf numFmtId="4" fontId="1" fillId="4" borderId="6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1" fillId="0" borderId="1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4" fontId="3" fillId="0" borderId="11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4" fontId="3" fillId="0" borderId="15" xfId="0" applyNumberFormat="1" applyFont="1" applyBorder="1" applyAlignment="1">
      <alignment horizontal="center" vertical="center"/>
    </xf>
    <xf numFmtId="4" fontId="1" fillId="0" borderId="15" xfId="0" applyNumberFormat="1" applyFont="1" applyBorder="1" applyAlignment="1">
      <alignment horizontal="center"/>
    </xf>
    <xf numFmtId="4" fontId="1" fillId="0" borderId="15" xfId="0" applyNumberFormat="1" applyFont="1" applyBorder="1" applyAlignment="1">
      <alignment horizontal="center" vertical="center"/>
    </xf>
    <xf numFmtId="4" fontId="1" fillId="0" borderId="12" xfId="0" applyNumberFormat="1" applyFont="1" applyBorder="1" applyAlignment="1">
      <alignment horizontal="center" vertical="center"/>
    </xf>
    <xf numFmtId="4" fontId="2" fillId="0" borderId="11" xfId="0" applyNumberFormat="1" applyFont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4" fontId="1" fillId="0" borderId="18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0" fillId="0" borderId="2" xfId="0" applyBorder="1"/>
    <xf numFmtId="0" fontId="0" fillId="0" borderId="3" xfId="0" applyBorder="1"/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4" fillId="0" borderId="11" xfId="0" applyFont="1" applyBorder="1" applyAlignment="1">
      <alignment horizontal="left" wrapText="1"/>
    </xf>
    <xf numFmtId="0" fontId="2" fillId="0" borderId="11" xfId="0" applyFont="1" applyBorder="1" applyAlignment="1">
      <alignment horizontal="left" wrapText="1"/>
    </xf>
    <xf numFmtId="0" fontId="4" fillId="0" borderId="11" xfId="0" applyFont="1" applyBorder="1" applyAlignment="1">
      <alignment horizontal="justify" vertical="top" wrapText="1"/>
    </xf>
    <xf numFmtId="0" fontId="3" fillId="0" borderId="15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81"/>
  <sheetViews>
    <sheetView workbookViewId="0">
      <selection activeCell="C7" sqref="C7"/>
    </sheetView>
  </sheetViews>
  <sheetFormatPr defaultRowHeight="15" x14ac:dyDescent="0.25"/>
  <cols>
    <col min="1" max="1" width="18.28515625" customWidth="1"/>
    <col min="2" max="2" width="22.42578125" customWidth="1"/>
    <col min="3" max="3" width="30.85546875" customWidth="1"/>
    <col min="6" max="6" width="14.42578125" customWidth="1"/>
    <col min="8" max="11" width="13.7109375" customWidth="1"/>
    <col min="15" max="15" width="13.28515625" customWidth="1"/>
    <col min="16" max="16" width="15.140625" customWidth="1"/>
  </cols>
  <sheetData>
    <row r="2" spans="1:18" ht="15.75" x14ac:dyDescent="0.25">
      <c r="K2" s="61" t="s">
        <v>115</v>
      </c>
    </row>
    <row r="3" spans="1:18" ht="15.75" x14ac:dyDescent="0.25">
      <c r="K3" s="20" t="s">
        <v>61</v>
      </c>
      <c r="R3" s="17"/>
    </row>
    <row r="4" spans="1:18" ht="15.75" x14ac:dyDescent="0.25">
      <c r="K4" s="20" t="s">
        <v>62</v>
      </c>
      <c r="R4" s="17"/>
    </row>
    <row r="5" spans="1:18" ht="15.75" x14ac:dyDescent="0.25">
      <c r="K5" s="20" t="s">
        <v>125</v>
      </c>
      <c r="R5" s="17"/>
    </row>
    <row r="6" spans="1:18" ht="15.75" x14ac:dyDescent="0.25">
      <c r="R6" s="17"/>
    </row>
    <row r="7" spans="1:18" ht="15.75" x14ac:dyDescent="0.25">
      <c r="R7" s="18"/>
    </row>
    <row r="8" spans="1:18" ht="15.75" x14ac:dyDescent="0.25">
      <c r="I8" s="20"/>
      <c r="J8" s="86" t="s">
        <v>116</v>
      </c>
      <c r="K8" s="86"/>
      <c r="R8" s="19"/>
    </row>
    <row r="9" spans="1:18" ht="15.75" x14ac:dyDescent="0.25">
      <c r="I9" s="86" t="s">
        <v>63</v>
      </c>
      <c r="J9" s="86"/>
      <c r="K9" s="86"/>
      <c r="R9" s="19"/>
    </row>
    <row r="10" spans="1:18" ht="15.75" x14ac:dyDescent="0.25">
      <c r="I10" s="86" t="s">
        <v>64</v>
      </c>
      <c r="J10" s="86"/>
      <c r="K10" s="86"/>
      <c r="R10" s="19"/>
    </row>
    <row r="11" spans="1:18" ht="15.75" x14ac:dyDescent="0.25">
      <c r="I11" s="86" t="s">
        <v>121</v>
      </c>
      <c r="J11" s="86"/>
      <c r="K11" s="86"/>
      <c r="R11" s="19"/>
    </row>
    <row r="12" spans="1:18" ht="15.75" x14ac:dyDescent="0.25">
      <c r="I12" s="86" t="s">
        <v>65</v>
      </c>
      <c r="J12" s="86"/>
      <c r="K12" s="86"/>
      <c r="R12" s="19"/>
    </row>
    <row r="13" spans="1:18" ht="15.75" x14ac:dyDescent="0.25">
      <c r="H13" s="86" t="s">
        <v>66</v>
      </c>
      <c r="I13" s="86"/>
      <c r="J13" s="86"/>
      <c r="K13" s="86"/>
      <c r="R13" s="19"/>
    </row>
    <row r="15" spans="1:18" ht="15" customHeight="1" x14ac:dyDescent="0.25">
      <c r="A15" s="77" t="s">
        <v>67</v>
      </c>
      <c r="B15" s="77"/>
      <c r="C15" s="77"/>
      <c r="D15" s="77"/>
      <c r="E15" s="77"/>
      <c r="F15" s="77"/>
      <c r="G15" s="77"/>
      <c r="H15" s="77"/>
      <c r="I15" s="77"/>
      <c r="J15" s="77"/>
      <c r="K15" s="77"/>
    </row>
    <row r="16" spans="1:18" ht="15" customHeight="1" x14ac:dyDescent="0.25">
      <c r="A16" s="77"/>
      <c r="B16" s="77"/>
      <c r="C16" s="77"/>
      <c r="D16" s="77"/>
      <c r="E16" s="77"/>
      <c r="F16" s="77"/>
      <c r="G16" s="77"/>
      <c r="H16" s="77"/>
      <c r="I16" s="77"/>
      <c r="J16" s="77"/>
      <c r="K16" s="77"/>
    </row>
    <row r="17" spans="1:12" ht="15" customHeight="1" x14ac:dyDescent="0.25">
      <c r="A17" s="77"/>
      <c r="B17" s="77"/>
      <c r="C17" s="77"/>
      <c r="D17" s="77"/>
      <c r="E17" s="77"/>
      <c r="F17" s="77"/>
      <c r="G17" s="77"/>
      <c r="H17" s="77"/>
      <c r="I17" s="77"/>
      <c r="J17" s="77"/>
      <c r="K17" s="77"/>
    </row>
    <row r="18" spans="1:12" ht="15.75" thickBot="1" x14ac:dyDescent="0.3"/>
    <row r="19" spans="1:12" ht="119.25" customHeight="1" thickBot="1" x14ac:dyDescent="0.3">
      <c r="A19" s="73" t="s">
        <v>0</v>
      </c>
      <c r="B19" s="73" t="s">
        <v>1</v>
      </c>
      <c r="C19" s="73" t="s">
        <v>2</v>
      </c>
      <c r="D19" s="83" t="s">
        <v>3</v>
      </c>
      <c r="E19" s="84"/>
      <c r="F19" s="84"/>
      <c r="G19" s="85"/>
      <c r="H19" s="83" t="s">
        <v>4</v>
      </c>
      <c r="I19" s="84"/>
      <c r="J19" s="84"/>
      <c r="K19" s="85"/>
      <c r="L19" s="1"/>
    </row>
    <row r="20" spans="1:12" x14ac:dyDescent="0.25">
      <c r="A20" s="66"/>
      <c r="B20" s="66"/>
      <c r="C20" s="66"/>
      <c r="D20" s="73" t="s">
        <v>5</v>
      </c>
      <c r="E20" s="73" t="s">
        <v>6</v>
      </c>
      <c r="F20" s="73" t="s">
        <v>7</v>
      </c>
      <c r="G20" s="73" t="s">
        <v>8</v>
      </c>
      <c r="H20" s="73" t="s">
        <v>9</v>
      </c>
      <c r="I20" s="73" t="s">
        <v>10</v>
      </c>
      <c r="J20" s="73" t="s">
        <v>11</v>
      </c>
      <c r="K20" s="73" t="s">
        <v>12</v>
      </c>
      <c r="L20" s="1"/>
    </row>
    <row r="21" spans="1:12" ht="15.75" thickBot="1" x14ac:dyDescent="0.3">
      <c r="A21" s="74"/>
      <c r="B21" s="74"/>
      <c r="C21" s="74"/>
      <c r="D21" s="74"/>
      <c r="E21" s="74"/>
      <c r="F21" s="74"/>
      <c r="G21" s="74"/>
      <c r="H21" s="74"/>
      <c r="I21" s="74"/>
      <c r="J21" s="74"/>
      <c r="K21" s="67"/>
      <c r="L21" s="1"/>
    </row>
    <row r="22" spans="1:12" s="3" customFormat="1" ht="34.5" customHeight="1" thickBot="1" x14ac:dyDescent="0.3">
      <c r="A22" s="68" t="s">
        <v>13</v>
      </c>
      <c r="B22" s="68" t="s">
        <v>14</v>
      </c>
      <c r="C22" s="4" t="s">
        <v>15</v>
      </c>
      <c r="D22" s="5" t="s">
        <v>16</v>
      </c>
      <c r="E22" s="5" t="s">
        <v>17</v>
      </c>
      <c r="F22" s="5" t="s">
        <v>17</v>
      </c>
      <c r="G22" s="5" t="s">
        <v>17</v>
      </c>
      <c r="H22" s="6">
        <f>SUM(H24:H38)</f>
        <v>1406717.3699999999</v>
      </c>
      <c r="I22" s="6">
        <f t="shared" ref="I22:K22" si="0">SUM(I24:I38)</f>
        <v>1329996.6200000003</v>
      </c>
      <c r="J22" s="6">
        <f t="shared" si="0"/>
        <v>1329996.6200000003</v>
      </c>
      <c r="K22" s="6">
        <f t="shared" si="0"/>
        <v>4066710.6100000003</v>
      </c>
      <c r="L22" s="2"/>
    </row>
    <row r="23" spans="1:12" s="3" customFormat="1" ht="30" customHeight="1" thickBot="1" x14ac:dyDescent="0.3">
      <c r="A23" s="69"/>
      <c r="B23" s="71"/>
      <c r="C23" s="8" t="s">
        <v>18</v>
      </c>
      <c r="D23" s="8"/>
      <c r="E23" s="8"/>
      <c r="F23" s="8"/>
      <c r="G23" s="8"/>
      <c r="H23" s="10"/>
      <c r="I23" s="10"/>
      <c r="J23" s="10"/>
      <c r="K23" s="10"/>
      <c r="L23" s="2"/>
    </row>
    <row r="24" spans="1:12" s="3" customFormat="1" ht="30" customHeight="1" thickBot="1" x14ac:dyDescent="0.3">
      <c r="A24" s="69"/>
      <c r="B24" s="71"/>
      <c r="C24" s="8" t="s">
        <v>114</v>
      </c>
      <c r="D24" s="5">
        <v>501</v>
      </c>
      <c r="E24" s="5" t="s">
        <v>17</v>
      </c>
      <c r="F24" s="9" t="s">
        <v>20</v>
      </c>
      <c r="G24" s="5" t="s">
        <v>17</v>
      </c>
      <c r="H24" s="10">
        <f>SUM(H41+H42+H43+H44+H47+H48+H69+H71+H70+H74)</f>
        <v>1283432.67</v>
      </c>
      <c r="I24" s="10">
        <f>SUM(I41+I42+I43+I44+I47+I48+I69+I71+I70+I74)</f>
        <v>1221602.7000000002</v>
      </c>
      <c r="J24" s="10">
        <f>SUM(J41+J42+J43+J44+J47+J48+J69+J71+J70+J74)</f>
        <v>1221602.7000000002</v>
      </c>
      <c r="K24" s="10">
        <f>SUM(H24:J24)</f>
        <v>3726638.0700000003</v>
      </c>
      <c r="L24" s="2"/>
    </row>
    <row r="25" spans="1:12" s="3" customFormat="1" ht="33.75" customHeight="1" thickBot="1" x14ac:dyDescent="0.3">
      <c r="A25" s="69"/>
      <c r="B25" s="71"/>
      <c r="C25" s="8" t="s">
        <v>21</v>
      </c>
      <c r="D25" s="5">
        <v>514</v>
      </c>
      <c r="E25" s="5" t="s">
        <v>17</v>
      </c>
      <c r="F25" s="9" t="s">
        <v>20</v>
      </c>
      <c r="G25" s="5" t="s">
        <v>17</v>
      </c>
      <c r="H25" s="10">
        <f>SUM(H75)</f>
        <v>2384.62</v>
      </c>
      <c r="I25" s="10">
        <f t="shared" ref="I25:J25" si="1">SUM(I75)</f>
        <v>2384.62</v>
      </c>
      <c r="J25" s="10">
        <f t="shared" si="1"/>
        <v>2384.62</v>
      </c>
      <c r="K25" s="10">
        <f t="shared" ref="K25:K38" si="2">SUM(H25:J25)</f>
        <v>7153.86</v>
      </c>
      <c r="L25" s="2"/>
    </row>
    <row r="26" spans="1:12" s="3" customFormat="1" ht="30" customHeight="1" thickBot="1" x14ac:dyDescent="0.3">
      <c r="A26" s="69"/>
      <c r="B26" s="71"/>
      <c r="C26" s="8" t="s">
        <v>22</v>
      </c>
      <c r="D26" s="5">
        <v>200</v>
      </c>
      <c r="E26" s="5" t="s">
        <v>17</v>
      </c>
      <c r="F26" s="9" t="s">
        <v>20</v>
      </c>
      <c r="G26" s="5" t="s">
        <v>17</v>
      </c>
      <c r="H26" s="10">
        <f>SUM(H49+H50+H51+H76)</f>
        <v>35277.229999999996</v>
      </c>
      <c r="I26" s="10">
        <f>SUM(I50+I51+I76)</f>
        <v>28385.4</v>
      </c>
      <c r="J26" s="10">
        <f>SUM(J50+J51+J76)</f>
        <v>28385.4</v>
      </c>
      <c r="K26" s="10">
        <f t="shared" si="2"/>
        <v>92048.03</v>
      </c>
      <c r="L26" s="2"/>
    </row>
    <row r="27" spans="1:12" s="3" customFormat="1" ht="30" customHeight="1" thickBot="1" x14ac:dyDescent="0.3">
      <c r="A27" s="69"/>
      <c r="B27" s="71"/>
      <c r="C27" s="8" t="s">
        <v>23</v>
      </c>
      <c r="D27" s="5">
        <v>210</v>
      </c>
      <c r="E27" s="5" t="s">
        <v>17</v>
      </c>
      <c r="F27" s="9" t="s">
        <v>20</v>
      </c>
      <c r="G27" s="5" t="s">
        <v>17</v>
      </c>
      <c r="H27" s="10">
        <f>SUM(H52+H53+H54+H55+H77)</f>
        <v>56589.509999999995</v>
      </c>
      <c r="I27" s="10">
        <f t="shared" ref="I27:J27" si="3">SUM(I52+I54+I55+I77)</f>
        <v>49674.8</v>
      </c>
      <c r="J27" s="10">
        <f t="shared" si="3"/>
        <v>49674.8</v>
      </c>
      <c r="K27" s="10">
        <f t="shared" si="2"/>
        <v>155939.10999999999</v>
      </c>
      <c r="L27" s="2"/>
    </row>
    <row r="28" spans="1:12" s="3" customFormat="1" ht="30" customHeight="1" thickBot="1" x14ac:dyDescent="0.3">
      <c r="A28" s="69"/>
      <c r="B28" s="71"/>
      <c r="C28" s="8" t="s">
        <v>24</v>
      </c>
      <c r="D28" s="5">
        <v>221</v>
      </c>
      <c r="E28" s="5" t="s">
        <v>17</v>
      </c>
      <c r="F28" s="9" t="s">
        <v>20</v>
      </c>
      <c r="G28" s="5" t="s">
        <v>17</v>
      </c>
      <c r="H28" s="10">
        <f>SUM(H56)</f>
        <v>924</v>
      </c>
      <c r="I28" s="10">
        <f t="shared" ref="I28:J28" si="4">SUM(I56)</f>
        <v>840</v>
      </c>
      <c r="J28" s="10">
        <f t="shared" si="4"/>
        <v>840</v>
      </c>
      <c r="K28" s="10">
        <f t="shared" si="2"/>
        <v>2604</v>
      </c>
      <c r="L28" s="2"/>
    </row>
    <row r="29" spans="1:12" s="3" customFormat="1" ht="30" customHeight="1" thickBot="1" x14ac:dyDescent="0.3">
      <c r="A29" s="69"/>
      <c r="B29" s="71"/>
      <c r="C29" s="8" t="s">
        <v>25</v>
      </c>
      <c r="D29" s="5">
        <v>223</v>
      </c>
      <c r="E29" s="5" t="s">
        <v>17</v>
      </c>
      <c r="F29" s="9" t="s">
        <v>20</v>
      </c>
      <c r="G29" s="5" t="s">
        <v>17</v>
      </c>
      <c r="H29" s="10">
        <v>900</v>
      </c>
      <c r="I29" s="10">
        <v>900</v>
      </c>
      <c r="J29" s="10">
        <v>900</v>
      </c>
      <c r="K29" s="10">
        <f t="shared" si="2"/>
        <v>2700</v>
      </c>
      <c r="L29" s="2"/>
    </row>
    <row r="30" spans="1:12" s="3" customFormat="1" ht="30" customHeight="1" thickBot="1" x14ac:dyDescent="0.3">
      <c r="A30" s="69"/>
      <c r="B30" s="71"/>
      <c r="C30" s="8" t="s">
        <v>26</v>
      </c>
      <c r="D30" s="5">
        <v>225</v>
      </c>
      <c r="E30" s="5" t="s">
        <v>17</v>
      </c>
      <c r="F30" s="9" t="s">
        <v>20</v>
      </c>
      <c r="G30" s="5" t="s">
        <v>17</v>
      </c>
      <c r="H30" s="10">
        <f>SUM(H58)</f>
        <v>80</v>
      </c>
      <c r="I30" s="10">
        <f t="shared" ref="I30:J30" si="5">SUM(I58)</f>
        <v>80</v>
      </c>
      <c r="J30" s="10">
        <f t="shared" si="5"/>
        <v>80</v>
      </c>
      <c r="K30" s="10">
        <f t="shared" si="2"/>
        <v>240</v>
      </c>
      <c r="L30" s="2"/>
    </row>
    <row r="31" spans="1:12" s="3" customFormat="1" ht="30" customHeight="1" thickBot="1" x14ac:dyDescent="0.3">
      <c r="A31" s="69"/>
      <c r="B31" s="71"/>
      <c r="C31" s="8" t="s">
        <v>27</v>
      </c>
      <c r="D31" s="5">
        <v>227</v>
      </c>
      <c r="E31" s="5" t="s">
        <v>17</v>
      </c>
      <c r="F31" s="9" t="s">
        <v>20</v>
      </c>
      <c r="G31" s="5" t="s">
        <v>17</v>
      </c>
      <c r="H31" s="10">
        <f>SUM(H59)</f>
        <v>82.49</v>
      </c>
      <c r="I31" s="10">
        <f t="shared" ref="I31:J31" si="6">SUM(I59)</f>
        <v>70</v>
      </c>
      <c r="J31" s="10">
        <f t="shared" si="6"/>
        <v>70</v>
      </c>
      <c r="K31" s="10">
        <f t="shared" si="2"/>
        <v>222.49</v>
      </c>
      <c r="L31" s="2"/>
    </row>
    <row r="32" spans="1:12" s="3" customFormat="1" ht="30" customHeight="1" thickBot="1" x14ac:dyDescent="0.3">
      <c r="A32" s="69"/>
      <c r="B32" s="71"/>
      <c r="C32" s="8" t="s">
        <v>28</v>
      </c>
      <c r="D32" s="5">
        <v>228</v>
      </c>
      <c r="E32" s="5" t="s">
        <v>17</v>
      </c>
      <c r="F32" s="9" t="s">
        <v>20</v>
      </c>
      <c r="G32" s="5" t="s">
        <v>17</v>
      </c>
      <c r="H32" s="10">
        <f>SUM(H60)</f>
        <v>161.91</v>
      </c>
      <c r="I32" s="10">
        <f t="shared" ref="I32:J32" si="7">SUM(I60)</f>
        <v>30</v>
      </c>
      <c r="J32" s="10">
        <f t="shared" si="7"/>
        <v>30</v>
      </c>
      <c r="K32" s="10">
        <f t="shared" si="2"/>
        <v>221.91</v>
      </c>
      <c r="L32" s="2"/>
    </row>
    <row r="33" spans="1:16" s="3" customFormat="1" ht="30" customHeight="1" thickBot="1" x14ac:dyDescent="0.3">
      <c r="A33" s="69"/>
      <c r="B33" s="71"/>
      <c r="C33" s="8" t="s">
        <v>29</v>
      </c>
      <c r="D33" s="5">
        <v>300</v>
      </c>
      <c r="E33" s="5" t="s">
        <v>17</v>
      </c>
      <c r="F33" s="9" t="s">
        <v>20</v>
      </c>
      <c r="G33" s="5" t="s">
        <v>17</v>
      </c>
      <c r="H33" s="10">
        <f>SUM(H61+H78)</f>
        <v>25764.940000000002</v>
      </c>
      <c r="I33" s="10">
        <f t="shared" ref="I33:J33" si="8">SUM(I61+I78)</f>
        <v>24909.100000000002</v>
      </c>
      <c r="J33" s="10">
        <f t="shared" si="8"/>
        <v>24909.100000000002</v>
      </c>
      <c r="K33" s="10">
        <f t="shared" si="2"/>
        <v>75583.140000000014</v>
      </c>
      <c r="L33" s="2"/>
    </row>
    <row r="34" spans="1:16" s="3" customFormat="1" ht="30" customHeight="1" thickBot="1" x14ac:dyDescent="0.3">
      <c r="A34" s="69"/>
      <c r="B34" s="71"/>
      <c r="C34" s="8" t="s">
        <v>30</v>
      </c>
      <c r="D34" s="5">
        <v>888</v>
      </c>
      <c r="E34" s="5" t="s">
        <v>17</v>
      </c>
      <c r="F34" s="9" t="s">
        <v>20</v>
      </c>
      <c r="G34" s="5" t="s">
        <v>17</v>
      </c>
      <c r="H34" s="10">
        <f>SUM(H62)</f>
        <v>70</v>
      </c>
      <c r="I34" s="10">
        <f t="shared" ref="I34:J34" si="9">SUM(I62)</f>
        <v>70</v>
      </c>
      <c r="J34" s="10">
        <f t="shared" si="9"/>
        <v>70</v>
      </c>
      <c r="K34" s="10">
        <f t="shared" si="2"/>
        <v>210</v>
      </c>
      <c r="L34" s="2"/>
    </row>
    <row r="35" spans="1:16" s="3" customFormat="1" ht="30" customHeight="1" thickBot="1" x14ac:dyDescent="0.3">
      <c r="A35" s="69"/>
      <c r="B35" s="71"/>
      <c r="C35" s="8" t="s">
        <v>31</v>
      </c>
      <c r="D35" s="5">
        <v>889</v>
      </c>
      <c r="E35" s="5" t="s">
        <v>17</v>
      </c>
      <c r="F35" s="9" t="s">
        <v>20</v>
      </c>
      <c r="G35" s="5" t="s">
        <v>17</v>
      </c>
      <c r="H35" s="10">
        <f>SUM(H63)</f>
        <v>200</v>
      </c>
      <c r="I35" s="10">
        <f t="shared" ref="I35:J35" si="10">SUM(I63)</f>
        <v>200</v>
      </c>
      <c r="J35" s="10">
        <f t="shared" si="10"/>
        <v>200</v>
      </c>
      <c r="K35" s="10">
        <f t="shared" si="2"/>
        <v>600</v>
      </c>
      <c r="L35" s="2"/>
    </row>
    <row r="36" spans="1:16" s="3" customFormat="1" ht="30" customHeight="1" thickBot="1" x14ac:dyDescent="0.3">
      <c r="A36" s="69"/>
      <c r="B36" s="71"/>
      <c r="C36" s="8" t="s">
        <v>32</v>
      </c>
      <c r="D36" s="5">
        <v>904</v>
      </c>
      <c r="E36" s="5" t="s">
        <v>17</v>
      </c>
      <c r="F36" s="9" t="s">
        <v>20</v>
      </c>
      <c r="G36" s="5" t="s">
        <v>17</v>
      </c>
      <c r="H36" s="10">
        <f>SUM(H64)</f>
        <v>500</v>
      </c>
      <c r="I36" s="10">
        <f t="shared" ref="I36:J36" si="11">SUM(I64)</f>
        <v>500</v>
      </c>
      <c r="J36" s="10">
        <f t="shared" si="11"/>
        <v>500</v>
      </c>
      <c r="K36" s="10">
        <f t="shared" si="2"/>
        <v>1500</v>
      </c>
      <c r="L36" s="2"/>
    </row>
    <row r="37" spans="1:16" s="3" customFormat="1" ht="30" customHeight="1" thickBot="1" x14ac:dyDescent="0.3">
      <c r="A37" s="69"/>
      <c r="B37" s="71"/>
      <c r="C37" s="8" t="s">
        <v>33</v>
      </c>
      <c r="D37" s="5">
        <v>913</v>
      </c>
      <c r="E37" s="5" t="s">
        <v>17</v>
      </c>
      <c r="F37" s="9" t="s">
        <v>20</v>
      </c>
      <c r="G37" s="5" t="s">
        <v>17</v>
      </c>
      <c r="H37" s="10">
        <f>SUM(H65)</f>
        <v>100</v>
      </c>
      <c r="I37" s="10">
        <f t="shared" ref="I37:J37" si="12">SUM(I65)</f>
        <v>100</v>
      </c>
      <c r="J37" s="10">
        <f t="shared" si="12"/>
        <v>100</v>
      </c>
      <c r="K37" s="10">
        <f t="shared" si="2"/>
        <v>300</v>
      </c>
      <c r="L37" s="2"/>
    </row>
    <row r="38" spans="1:16" s="3" customFormat="1" ht="30" customHeight="1" thickBot="1" x14ac:dyDescent="0.3">
      <c r="A38" s="70"/>
      <c r="B38" s="72"/>
      <c r="C38" s="8" t="s">
        <v>34</v>
      </c>
      <c r="D38" s="5">
        <v>922</v>
      </c>
      <c r="E38" s="5" t="s">
        <v>17</v>
      </c>
      <c r="F38" s="9" t="s">
        <v>20</v>
      </c>
      <c r="G38" s="5" t="s">
        <v>17</v>
      </c>
      <c r="H38" s="10">
        <f>SUM(H66)</f>
        <v>250</v>
      </c>
      <c r="I38" s="10">
        <f t="shared" ref="I38:J38" si="13">SUM(I66)</f>
        <v>250</v>
      </c>
      <c r="J38" s="10">
        <f t="shared" si="13"/>
        <v>250</v>
      </c>
      <c r="K38" s="10">
        <f t="shared" si="2"/>
        <v>750</v>
      </c>
      <c r="L38" s="2"/>
    </row>
    <row r="39" spans="1:16" s="3" customFormat="1" ht="35.25" customHeight="1" thickBot="1" x14ac:dyDescent="0.3">
      <c r="A39" s="68" t="s">
        <v>35</v>
      </c>
      <c r="B39" s="68" t="s">
        <v>36</v>
      </c>
      <c r="C39" s="4" t="s">
        <v>15</v>
      </c>
      <c r="D39" s="5">
        <v>501</v>
      </c>
      <c r="E39" s="5" t="s">
        <v>37</v>
      </c>
      <c r="F39" s="5" t="s">
        <v>38</v>
      </c>
      <c r="G39" s="5" t="s">
        <v>17</v>
      </c>
      <c r="H39" s="7">
        <f>SUM(H41:H44)</f>
        <v>793639.8</v>
      </c>
      <c r="I39" s="7">
        <f t="shared" ref="I39:J39" si="14">SUM(I41:I44)</f>
        <v>793639.8</v>
      </c>
      <c r="J39" s="7">
        <f t="shared" si="14"/>
        <v>793639.8</v>
      </c>
      <c r="K39" s="7">
        <f>SUM(K41:K44)</f>
        <v>2380919.4000000004</v>
      </c>
      <c r="L39" s="2"/>
    </row>
    <row r="40" spans="1:16" s="3" customFormat="1" ht="30" customHeight="1" thickBot="1" x14ac:dyDescent="0.3">
      <c r="A40" s="69"/>
      <c r="B40" s="69"/>
      <c r="C40" s="8" t="s">
        <v>18</v>
      </c>
      <c r="D40" s="5"/>
      <c r="E40" s="8"/>
      <c r="F40" s="8"/>
      <c r="G40" s="8"/>
      <c r="H40" s="7"/>
      <c r="I40" s="7"/>
      <c r="J40" s="7"/>
      <c r="K40" s="7"/>
      <c r="L40" s="2"/>
    </row>
    <row r="41" spans="1:16" s="3" customFormat="1" ht="30" customHeight="1" thickBot="1" x14ac:dyDescent="0.3">
      <c r="A41" s="69"/>
      <c r="B41" s="69"/>
      <c r="C41" s="73" t="s">
        <v>114</v>
      </c>
      <c r="D41" s="5">
        <v>501</v>
      </c>
      <c r="E41" s="5" t="s">
        <v>37</v>
      </c>
      <c r="F41" s="5" t="s">
        <v>39</v>
      </c>
      <c r="G41" s="5">
        <v>240</v>
      </c>
      <c r="H41" s="10">
        <f>783639.8-800</f>
        <v>782839.8</v>
      </c>
      <c r="I41" s="10">
        <f>783639.8-800</f>
        <v>782839.8</v>
      </c>
      <c r="J41" s="10">
        <f>783639.8-800</f>
        <v>782839.8</v>
      </c>
      <c r="K41" s="10">
        <f>SUM(H41:J41)</f>
        <v>2348519.4000000004</v>
      </c>
      <c r="L41" s="2"/>
    </row>
    <row r="42" spans="1:16" s="3" customFormat="1" ht="30" customHeight="1" thickBot="1" x14ac:dyDescent="0.3">
      <c r="A42" s="69"/>
      <c r="B42" s="69"/>
      <c r="C42" s="74"/>
      <c r="D42" s="5">
        <v>501</v>
      </c>
      <c r="E42" s="5" t="s">
        <v>37</v>
      </c>
      <c r="F42" s="5" t="s">
        <v>80</v>
      </c>
      <c r="G42" s="5">
        <v>240</v>
      </c>
      <c r="H42" s="10">
        <v>800</v>
      </c>
      <c r="I42" s="10">
        <v>800</v>
      </c>
      <c r="J42" s="10">
        <v>800</v>
      </c>
      <c r="K42" s="10">
        <f>SUM(H42:J42)</f>
        <v>2400</v>
      </c>
      <c r="L42" s="2"/>
    </row>
    <row r="43" spans="1:16" s="3" customFormat="1" ht="30" customHeight="1" thickBot="1" x14ac:dyDescent="0.3">
      <c r="A43" s="69"/>
      <c r="B43" s="69"/>
      <c r="C43" s="8" t="s">
        <v>19</v>
      </c>
      <c r="D43" s="5">
        <v>501</v>
      </c>
      <c r="E43" s="5" t="s">
        <v>37</v>
      </c>
      <c r="F43" s="5" t="s">
        <v>40</v>
      </c>
      <c r="G43" s="5">
        <v>240</v>
      </c>
      <c r="H43" s="10">
        <v>6000</v>
      </c>
      <c r="I43" s="10">
        <v>6000</v>
      </c>
      <c r="J43" s="10">
        <v>6000</v>
      </c>
      <c r="K43" s="10">
        <f t="shared" ref="K43:K44" si="15">SUM(H43:J43)</f>
        <v>18000</v>
      </c>
      <c r="L43" s="2"/>
    </row>
    <row r="44" spans="1:16" s="3" customFormat="1" ht="30" customHeight="1" thickBot="1" x14ac:dyDescent="0.3">
      <c r="A44" s="70"/>
      <c r="B44" s="70"/>
      <c r="C44" s="8" t="s">
        <v>19</v>
      </c>
      <c r="D44" s="5">
        <v>501</v>
      </c>
      <c r="E44" s="5" t="s">
        <v>37</v>
      </c>
      <c r="F44" s="5" t="s">
        <v>41</v>
      </c>
      <c r="G44" s="5">
        <v>240</v>
      </c>
      <c r="H44" s="10">
        <v>4000</v>
      </c>
      <c r="I44" s="10">
        <v>4000</v>
      </c>
      <c r="J44" s="10">
        <v>4000</v>
      </c>
      <c r="K44" s="10">
        <f t="shared" si="15"/>
        <v>12000</v>
      </c>
      <c r="L44" s="2"/>
    </row>
    <row r="45" spans="1:16" s="3" customFormat="1" ht="33.75" customHeight="1" thickBot="1" x14ac:dyDescent="0.3">
      <c r="A45" s="68" t="s">
        <v>42</v>
      </c>
      <c r="B45" s="68" t="s">
        <v>43</v>
      </c>
      <c r="C45" s="4" t="s">
        <v>15</v>
      </c>
      <c r="D45" s="5">
        <v>501</v>
      </c>
      <c r="E45" s="5" t="s">
        <v>37</v>
      </c>
      <c r="F45" s="5" t="s">
        <v>38</v>
      </c>
      <c r="G45" s="5" t="s">
        <v>17</v>
      </c>
      <c r="H45" s="36">
        <f>SUM(H47:H66)</f>
        <v>88314.010000000009</v>
      </c>
      <c r="I45" s="7">
        <f t="shared" ref="I45:K45" si="16">SUM(I47:I66)</f>
        <v>71823.200000000012</v>
      </c>
      <c r="J45" s="7">
        <f t="shared" si="16"/>
        <v>71823.200000000012</v>
      </c>
      <c r="K45" s="7">
        <f t="shared" si="16"/>
        <v>231960.41</v>
      </c>
      <c r="L45" s="2"/>
      <c r="O45" s="25"/>
      <c r="P45" s="25"/>
    </row>
    <row r="46" spans="1:16" s="3" customFormat="1" ht="30" customHeight="1" thickBot="1" x14ac:dyDescent="0.3">
      <c r="A46" s="69"/>
      <c r="B46" s="69"/>
      <c r="C46" s="8" t="s">
        <v>18</v>
      </c>
      <c r="D46" s="5"/>
      <c r="E46" s="8"/>
      <c r="F46" s="8"/>
      <c r="G46" s="8"/>
      <c r="H46" s="7"/>
      <c r="I46" s="7"/>
      <c r="J46" s="7"/>
      <c r="K46" s="7"/>
      <c r="L46" s="2"/>
    </row>
    <row r="47" spans="1:16" s="3" customFormat="1" ht="30" customHeight="1" thickBot="1" x14ac:dyDescent="0.3">
      <c r="A47" s="69"/>
      <c r="B47" s="69"/>
      <c r="C47" s="78" t="s">
        <v>114</v>
      </c>
      <c r="D47" s="5">
        <v>501</v>
      </c>
      <c r="E47" s="5" t="s">
        <v>44</v>
      </c>
      <c r="F47" s="5" t="s">
        <v>45</v>
      </c>
      <c r="G47" s="5">
        <v>240</v>
      </c>
      <c r="H47" s="10">
        <v>12237.32</v>
      </c>
      <c r="I47" s="10">
        <v>12237.3</v>
      </c>
      <c r="J47" s="10">
        <v>12237.3</v>
      </c>
      <c r="K47" s="10">
        <f>SUM(H47:J47)</f>
        <v>36711.919999999998</v>
      </c>
      <c r="L47" s="2"/>
    </row>
    <row r="48" spans="1:16" s="3" customFormat="1" ht="30" customHeight="1" thickBot="1" x14ac:dyDescent="0.3">
      <c r="A48" s="69"/>
      <c r="B48" s="69"/>
      <c r="C48" s="79"/>
      <c r="D48" s="11">
        <v>501</v>
      </c>
      <c r="E48" s="11" t="s">
        <v>37</v>
      </c>
      <c r="F48" s="11" t="s">
        <v>46</v>
      </c>
      <c r="G48" s="11">
        <v>244</v>
      </c>
      <c r="H48" s="22">
        <v>1600</v>
      </c>
      <c r="I48" s="22">
        <v>0</v>
      </c>
      <c r="J48" s="22">
        <v>0</v>
      </c>
      <c r="K48" s="39">
        <f t="shared" ref="K48:K66" si="17">SUM(H48:J48)</f>
        <v>1600</v>
      </c>
      <c r="L48" s="2"/>
      <c r="O48" s="35"/>
    </row>
    <row r="49" spans="1:16" s="3" customFormat="1" ht="30" customHeight="1" thickBot="1" x14ac:dyDescent="0.3">
      <c r="A49" s="69"/>
      <c r="B49" s="69"/>
      <c r="C49" s="65" t="s">
        <v>47</v>
      </c>
      <c r="D49" s="59">
        <v>200</v>
      </c>
      <c r="E49" s="59" t="s">
        <v>37</v>
      </c>
      <c r="F49" s="59" t="s">
        <v>48</v>
      </c>
      <c r="G49" s="59">
        <v>240</v>
      </c>
      <c r="H49" s="37">
        <v>7691.8</v>
      </c>
      <c r="I49" s="37">
        <v>0</v>
      </c>
      <c r="J49" s="37">
        <v>0</v>
      </c>
      <c r="K49" s="10">
        <f t="shared" si="17"/>
        <v>7691.8</v>
      </c>
      <c r="L49" s="2"/>
      <c r="O49" s="35"/>
    </row>
    <row r="50" spans="1:16" s="3" customFormat="1" ht="30" customHeight="1" thickBot="1" x14ac:dyDescent="0.3">
      <c r="A50" s="69"/>
      <c r="B50" s="69"/>
      <c r="C50" s="66"/>
      <c r="D50" s="5">
        <v>200</v>
      </c>
      <c r="E50" s="5" t="s">
        <v>37</v>
      </c>
      <c r="F50" s="5" t="s">
        <v>48</v>
      </c>
      <c r="G50" s="5">
        <v>240</v>
      </c>
      <c r="H50" s="10">
        <v>7.7</v>
      </c>
      <c r="I50" s="10">
        <v>0</v>
      </c>
      <c r="J50" s="10">
        <v>0</v>
      </c>
      <c r="K50" s="10">
        <f t="shared" si="17"/>
        <v>7.7</v>
      </c>
      <c r="L50" s="2"/>
      <c r="O50" s="35"/>
      <c r="P50" s="25"/>
    </row>
    <row r="51" spans="1:16" s="3" customFormat="1" ht="30" customHeight="1" thickBot="1" x14ac:dyDescent="0.3">
      <c r="A51" s="69"/>
      <c r="B51" s="69"/>
      <c r="C51" s="67"/>
      <c r="D51" s="5">
        <v>200</v>
      </c>
      <c r="E51" s="5" t="s">
        <v>37</v>
      </c>
      <c r="F51" s="5" t="s">
        <v>49</v>
      </c>
      <c r="G51" s="5">
        <v>240</v>
      </c>
      <c r="H51" s="37">
        <v>13876.43</v>
      </c>
      <c r="I51" s="10">
        <v>14684.1</v>
      </c>
      <c r="J51" s="10">
        <v>14684.1</v>
      </c>
      <c r="K51" s="10">
        <f t="shared" si="17"/>
        <v>43244.63</v>
      </c>
      <c r="L51" s="2"/>
    </row>
    <row r="52" spans="1:16" s="3" customFormat="1" ht="30" customHeight="1" thickBot="1" x14ac:dyDescent="0.3">
      <c r="A52" s="69"/>
      <c r="B52" s="69"/>
      <c r="C52" s="80" t="s">
        <v>23</v>
      </c>
      <c r="D52" s="5">
        <v>210</v>
      </c>
      <c r="E52" s="5" t="s">
        <v>37</v>
      </c>
      <c r="F52" s="5" t="s">
        <v>48</v>
      </c>
      <c r="G52" s="5">
        <v>240</v>
      </c>
      <c r="H52" s="10">
        <v>6914.7</v>
      </c>
      <c r="I52" s="10">
        <v>0</v>
      </c>
      <c r="J52" s="10">
        <v>0</v>
      </c>
      <c r="K52" s="10">
        <f t="shared" si="17"/>
        <v>6914.7</v>
      </c>
      <c r="L52" s="2"/>
    </row>
    <row r="53" spans="1:16" s="3" customFormat="1" ht="30" customHeight="1" thickBot="1" x14ac:dyDescent="0.3">
      <c r="A53" s="69"/>
      <c r="B53" s="69"/>
      <c r="C53" s="81"/>
      <c r="D53" s="5">
        <v>210</v>
      </c>
      <c r="E53" s="5" t="s">
        <v>37</v>
      </c>
      <c r="F53" s="5" t="s">
        <v>48</v>
      </c>
      <c r="G53" s="5">
        <v>240</v>
      </c>
      <c r="H53" s="10">
        <v>6.9</v>
      </c>
      <c r="I53" s="10">
        <v>0</v>
      </c>
      <c r="J53" s="10">
        <v>0</v>
      </c>
      <c r="K53" s="10">
        <f t="shared" si="17"/>
        <v>6.9</v>
      </c>
      <c r="L53" s="2"/>
    </row>
    <row r="54" spans="1:16" s="3" customFormat="1" ht="30" customHeight="1" thickBot="1" x14ac:dyDescent="0.3">
      <c r="A54" s="69"/>
      <c r="B54" s="69"/>
      <c r="C54" s="81"/>
      <c r="D54" s="5">
        <v>210</v>
      </c>
      <c r="E54" s="5" t="s">
        <v>37</v>
      </c>
      <c r="F54" s="5" t="s">
        <v>49</v>
      </c>
      <c r="G54" s="5">
        <v>240</v>
      </c>
      <c r="H54" s="37">
        <v>22622.240000000002</v>
      </c>
      <c r="I54" s="10">
        <v>22633.4</v>
      </c>
      <c r="J54" s="10">
        <v>22633.4</v>
      </c>
      <c r="K54" s="10">
        <f t="shared" si="17"/>
        <v>67889.040000000008</v>
      </c>
      <c r="L54" s="2"/>
    </row>
    <row r="55" spans="1:16" s="3" customFormat="1" ht="30" customHeight="1" thickBot="1" x14ac:dyDescent="0.3">
      <c r="A55" s="69"/>
      <c r="B55" s="69"/>
      <c r="C55" s="79"/>
      <c r="D55" s="5">
        <v>210</v>
      </c>
      <c r="E55" s="5" t="s">
        <v>44</v>
      </c>
      <c r="F55" s="5" t="s">
        <v>49</v>
      </c>
      <c r="G55" s="5">
        <v>850</v>
      </c>
      <c r="H55" s="10">
        <v>4.28</v>
      </c>
      <c r="I55" s="10">
        <v>0</v>
      </c>
      <c r="J55" s="10">
        <v>0</v>
      </c>
      <c r="K55" s="10">
        <f t="shared" si="17"/>
        <v>4.28</v>
      </c>
      <c r="L55" s="2"/>
    </row>
    <row r="56" spans="1:16" s="3" customFormat="1" ht="30" customHeight="1" thickBot="1" x14ac:dyDescent="0.3">
      <c r="A56" s="69"/>
      <c r="B56" s="69"/>
      <c r="C56" s="8" t="s">
        <v>24</v>
      </c>
      <c r="D56" s="5">
        <v>221</v>
      </c>
      <c r="E56" s="5" t="s">
        <v>37</v>
      </c>
      <c r="F56" s="5" t="s">
        <v>49</v>
      </c>
      <c r="G56" s="5">
        <v>240</v>
      </c>
      <c r="H56" s="10">
        <v>924</v>
      </c>
      <c r="I56" s="10">
        <v>840</v>
      </c>
      <c r="J56" s="10">
        <v>840</v>
      </c>
      <c r="K56" s="10">
        <f t="shared" si="17"/>
        <v>2604</v>
      </c>
      <c r="L56" s="2"/>
    </row>
    <row r="57" spans="1:16" s="3" customFormat="1" ht="30" customHeight="1" thickBot="1" x14ac:dyDescent="0.3">
      <c r="A57" s="69"/>
      <c r="B57" s="69"/>
      <c r="C57" s="8" t="s">
        <v>25</v>
      </c>
      <c r="D57" s="5">
        <v>223</v>
      </c>
      <c r="E57" s="5" t="s">
        <v>37</v>
      </c>
      <c r="F57" s="5" t="s">
        <v>49</v>
      </c>
      <c r="G57" s="5">
        <v>240</v>
      </c>
      <c r="H57" s="10">
        <v>900</v>
      </c>
      <c r="I57" s="10">
        <v>900</v>
      </c>
      <c r="J57" s="10">
        <v>900</v>
      </c>
      <c r="K57" s="10">
        <f t="shared" si="17"/>
        <v>2700</v>
      </c>
      <c r="L57" s="2"/>
    </row>
    <row r="58" spans="1:16" s="3" customFormat="1" ht="30" customHeight="1" thickBot="1" x14ac:dyDescent="0.3">
      <c r="A58" s="69"/>
      <c r="B58" s="69"/>
      <c r="C58" s="8" t="s">
        <v>26</v>
      </c>
      <c r="D58" s="5">
        <v>225</v>
      </c>
      <c r="E58" s="5" t="s">
        <v>37</v>
      </c>
      <c r="F58" s="5" t="s">
        <v>49</v>
      </c>
      <c r="G58" s="5">
        <v>240</v>
      </c>
      <c r="H58" s="10">
        <v>80</v>
      </c>
      <c r="I58" s="10">
        <v>80</v>
      </c>
      <c r="J58" s="10">
        <v>80</v>
      </c>
      <c r="K58" s="10">
        <f t="shared" si="17"/>
        <v>240</v>
      </c>
      <c r="L58" s="2"/>
    </row>
    <row r="59" spans="1:16" s="3" customFormat="1" ht="30" customHeight="1" thickBot="1" x14ac:dyDescent="0.3">
      <c r="A59" s="69"/>
      <c r="B59" s="69"/>
      <c r="C59" s="8" t="s">
        <v>27</v>
      </c>
      <c r="D59" s="5">
        <v>227</v>
      </c>
      <c r="E59" s="5" t="s">
        <v>37</v>
      </c>
      <c r="F59" s="5" t="s">
        <v>49</v>
      </c>
      <c r="G59" s="5">
        <v>240</v>
      </c>
      <c r="H59" s="10">
        <v>82.49</v>
      </c>
      <c r="I59" s="10">
        <v>70</v>
      </c>
      <c r="J59" s="10">
        <v>70</v>
      </c>
      <c r="K59" s="10">
        <f t="shared" si="17"/>
        <v>222.49</v>
      </c>
      <c r="L59" s="2"/>
    </row>
    <row r="60" spans="1:16" s="3" customFormat="1" ht="30" customHeight="1" thickBot="1" x14ac:dyDescent="0.3">
      <c r="A60" s="69"/>
      <c r="B60" s="69"/>
      <c r="C60" s="8" t="s">
        <v>28</v>
      </c>
      <c r="D60" s="5">
        <v>228</v>
      </c>
      <c r="E60" s="5" t="s">
        <v>37</v>
      </c>
      <c r="F60" s="5" t="s">
        <v>49</v>
      </c>
      <c r="G60" s="5">
        <v>240</v>
      </c>
      <c r="H60" s="10">
        <v>161.91</v>
      </c>
      <c r="I60" s="10">
        <v>30</v>
      </c>
      <c r="J60" s="10">
        <v>30</v>
      </c>
      <c r="K60" s="10">
        <f t="shared" si="17"/>
        <v>221.91</v>
      </c>
      <c r="L60" s="2"/>
    </row>
    <row r="61" spans="1:16" s="3" customFormat="1" ht="30" customHeight="1" thickBot="1" x14ac:dyDescent="0.3">
      <c r="A61" s="69"/>
      <c r="B61" s="69"/>
      <c r="C61" s="8" t="s">
        <v>29</v>
      </c>
      <c r="D61" s="5">
        <v>300</v>
      </c>
      <c r="E61" s="5" t="s">
        <v>37</v>
      </c>
      <c r="F61" s="5" t="s">
        <v>49</v>
      </c>
      <c r="G61" s="5">
        <v>240</v>
      </c>
      <c r="H61" s="37">
        <v>20084.240000000002</v>
      </c>
      <c r="I61" s="10">
        <v>19228.400000000001</v>
      </c>
      <c r="J61" s="10">
        <v>19228.400000000001</v>
      </c>
      <c r="K61" s="10">
        <f t="shared" si="17"/>
        <v>58541.04</v>
      </c>
      <c r="L61" s="2"/>
    </row>
    <row r="62" spans="1:16" s="3" customFormat="1" ht="30" customHeight="1" thickBot="1" x14ac:dyDescent="0.3">
      <c r="A62" s="69"/>
      <c r="B62" s="69"/>
      <c r="C62" s="8" t="s">
        <v>30</v>
      </c>
      <c r="D62" s="5">
        <v>888</v>
      </c>
      <c r="E62" s="5" t="s">
        <v>37</v>
      </c>
      <c r="F62" s="5" t="s">
        <v>49</v>
      </c>
      <c r="G62" s="5">
        <v>240</v>
      </c>
      <c r="H62" s="10">
        <v>70</v>
      </c>
      <c r="I62" s="10">
        <v>70</v>
      </c>
      <c r="J62" s="10">
        <v>70</v>
      </c>
      <c r="K62" s="10">
        <f t="shared" si="17"/>
        <v>210</v>
      </c>
      <c r="L62" s="2"/>
    </row>
    <row r="63" spans="1:16" s="3" customFormat="1" ht="30" customHeight="1" thickBot="1" x14ac:dyDescent="0.3">
      <c r="A63" s="69"/>
      <c r="B63" s="69"/>
      <c r="C63" s="8" t="s">
        <v>31</v>
      </c>
      <c r="D63" s="5">
        <v>889</v>
      </c>
      <c r="E63" s="5" t="s">
        <v>37</v>
      </c>
      <c r="F63" s="5" t="s">
        <v>49</v>
      </c>
      <c r="G63" s="5">
        <v>240</v>
      </c>
      <c r="H63" s="10">
        <v>200</v>
      </c>
      <c r="I63" s="10">
        <v>200</v>
      </c>
      <c r="J63" s="10">
        <v>200</v>
      </c>
      <c r="K63" s="10">
        <f t="shared" si="17"/>
        <v>600</v>
      </c>
      <c r="L63" s="2"/>
    </row>
    <row r="64" spans="1:16" s="3" customFormat="1" ht="30" customHeight="1" thickBot="1" x14ac:dyDescent="0.3">
      <c r="A64" s="69"/>
      <c r="B64" s="69"/>
      <c r="C64" s="8" t="s">
        <v>32</v>
      </c>
      <c r="D64" s="5">
        <v>904</v>
      </c>
      <c r="E64" s="5" t="s">
        <v>37</v>
      </c>
      <c r="F64" s="5" t="s">
        <v>49</v>
      </c>
      <c r="G64" s="5">
        <v>240</v>
      </c>
      <c r="H64" s="10">
        <v>500</v>
      </c>
      <c r="I64" s="10">
        <v>500</v>
      </c>
      <c r="J64" s="10">
        <v>500</v>
      </c>
      <c r="K64" s="10">
        <f t="shared" si="17"/>
        <v>1500</v>
      </c>
      <c r="L64" s="2"/>
    </row>
    <row r="65" spans="1:12" s="3" customFormat="1" ht="30" customHeight="1" thickBot="1" x14ac:dyDescent="0.3">
      <c r="A65" s="69"/>
      <c r="B65" s="69"/>
      <c r="C65" s="8" t="s">
        <v>33</v>
      </c>
      <c r="D65" s="5">
        <v>913</v>
      </c>
      <c r="E65" s="5" t="s">
        <v>37</v>
      </c>
      <c r="F65" s="5" t="s">
        <v>49</v>
      </c>
      <c r="G65" s="5">
        <v>240</v>
      </c>
      <c r="H65" s="10">
        <v>100</v>
      </c>
      <c r="I65" s="10">
        <v>100</v>
      </c>
      <c r="J65" s="10">
        <v>100</v>
      </c>
      <c r="K65" s="10">
        <f t="shared" si="17"/>
        <v>300</v>
      </c>
      <c r="L65" s="2"/>
    </row>
    <row r="66" spans="1:12" s="3" customFormat="1" ht="30" customHeight="1" thickBot="1" x14ac:dyDescent="0.3">
      <c r="A66" s="70"/>
      <c r="B66" s="70"/>
      <c r="C66" s="8" t="s">
        <v>34</v>
      </c>
      <c r="D66" s="5">
        <v>922</v>
      </c>
      <c r="E66" s="5" t="s">
        <v>37</v>
      </c>
      <c r="F66" s="5" t="s">
        <v>49</v>
      </c>
      <c r="G66" s="5">
        <v>240</v>
      </c>
      <c r="H66" s="10">
        <v>250</v>
      </c>
      <c r="I66" s="10">
        <v>250</v>
      </c>
      <c r="J66" s="10">
        <v>250</v>
      </c>
      <c r="K66" s="10">
        <f t="shared" si="17"/>
        <v>750</v>
      </c>
      <c r="L66" s="2"/>
    </row>
    <row r="67" spans="1:12" s="3" customFormat="1" ht="30" customHeight="1" thickBot="1" x14ac:dyDescent="0.3">
      <c r="A67" s="68" t="s">
        <v>50</v>
      </c>
      <c r="B67" s="68" t="s">
        <v>51</v>
      </c>
      <c r="C67" s="4" t="s">
        <v>15</v>
      </c>
      <c r="D67" s="5">
        <v>501</v>
      </c>
      <c r="E67" s="5" t="s">
        <v>44</v>
      </c>
      <c r="F67" s="5" t="s">
        <v>52</v>
      </c>
      <c r="G67" s="5" t="s">
        <v>16</v>
      </c>
      <c r="H67" s="7">
        <f>SUM(H69:H71)</f>
        <v>18511.080000000002</v>
      </c>
      <c r="I67" s="7">
        <f t="shared" ref="I67:K67" si="18">SUM(I69:I71)</f>
        <v>17725.599999999999</v>
      </c>
      <c r="J67" s="7">
        <f t="shared" si="18"/>
        <v>17725.599999999999</v>
      </c>
      <c r="K67" s="7">
        <f t="shared" si="18"/>
        <v>53962.28</v>
      </c>
      <c r="L67" s="2"/>
    </row>
    <row r="68" spans="1:12" s="3" customFormat="1" ht="30" customHeight="1" thickBot="1" x14ac:dyDescent="0.3">
      <c r="A68" s="69"/>
      <c r="B68" s="69"/>
      <c r="C68" s="8" t="s">
        <v>18</v>
      </c>
      <c r="D68" s="8"/>
      <c r="E68" s="8"/>
      <c r="F68" s="8"/>
      <c r="G68" s="8"/>
      <c r="H68" s="10"/>
      <c r="I68" s="10"/>
      <c r="J68" s="10"/>
      <c r="K68" s="10"/>
      <c r="L68" s="2"/>
    </row>
    <row r="69" spans="1:12" s="3" customFormat="1" ht="30" customHeight="1" thickBot="1" x14ac:dyDescent="0.3">
      <c r="A69" s="69"/>
      <c r="B69" s="69"/>
      <c r="C69" s="78" t="s">
        <v>114</v>
      </c>
      <c r="D69" s="5">
        <v>501</v>
      </c>
      <c r="E69" s="5" t="s">
        <v>44</v>
      </c>
      <c r="F69" s="9" t="s">
        <v>53</v>
      </c>
      <c r="G69" s="9">
        <v>110</v>
      </c>
      <c r="H69" s="10">
        <v>15515.26</v>
      </c>
      <c r="I69" s="10">
        <v>14729.8</v>
      </c>
      <c r="J69" s="10">
        <v>14729.8</v>
      </c>
      <c r="K69" s="10">
        <f>SUM(H69:J69)</f>
        <v>44974.86</v>
      </c>
      <c r="L69" s="2"/>
    </row>
    <row r="70" spans="1:12" s="3" customFormat="1" ht="30" customHeight="1" thickBot="1" x14ac:dyDescent="0.3">
      <c r="A70" s="69"/>
      <c r="B70" s="69"/>
      <c r="C70" s="81"/>
      <c r="D70" s="5">
        <v>501</v>
      </c>
      <c r="E70" s="5" t="s">
        <v>37</v>
      </c>
      <c r="F70" s="9" t="s">
        <v>53</v>
      </c>
      <c r="G70" s="9">
        <v>240</v>
      </c>
      <c r="H70" s="10">
        <v>2915.48</v>
      </c>
      <c r="I70" s="10">
        <v>2915.5</v>
      </c>
      <c r="J70" s="10">
        <v>2915.5</v>
      </c>
      <c r="K70" s="10">
        <f t="shared" ref="K70:K71" si="19">SUM(H70:J70)</f>
        <v>8746.48</v>
      </c>
      <c r="L70" s="2"/>
    </row>
    <row r="71" spans="1:12" s="3" customFormat="1" ht="30" customHeight="1" thickBot="1" x14ac:dyDescent="0.3">
      <c r="A71" s="70"/>
      <c r="B71" s="70"/>
      <c r="C71" s="82"/>
      <c r="D71" s="12">
        <v>501</v>
      </c>
      <c r="E71" s="12" t="s">
        <v>37</v>
      </c>
      <c r="F71" s="13" t="s">
        <v>53</v>
      </c>
      <c r="G71" s="13">
        <v>850</v>
      </c>
      <c r="H71" s="23">
        <v>80.34</v>
      </c>
      <c r="I71" s="23">
        <v>80.3</v>
      </c>
      <c r="J71" s="23">
        <v>80.3</v>
      </c>
      <c r="K71" s="10">
        <f t="shared" si="19"/>
        <v>240.94</v>
      </c>
      <c r="L71" s="2"/>
    </row>
    <row r="72" spans="1:12" s="3" customFormat="1" ht="35.25" customHeight="1" thickBot="1" x14ac:dyDescent="0.3">
      <c r="A72" s="68" t="s">
        <v>54</v>
      </c>
      <c r="B72" s="68" t="s">
        <v>55</v>
      </c>
      <c r="C72" s="14" t="s">
        <v>15</v>
      </c>
      <c r="D72" s="15"/>
      <c r="E72" s="15"/>
      <c r="F72" s="15"/>
      <c r="G72" s="15"/>
      <c r="H72" s="38">
        <f>SUM(H74:H78)</f>
        <v>506252.48</v>
      </c>
      <c r="I72" s="16">
        <f t="shared" ref="I72:K72" si="20">SUM(I74:I78)</f>
        <v>446808.02</v>
      </c>
      <c r="J72" s="16">
        <f t="shared" si="20"/>
        <v>446808.02</v>
      </c>
      <c r="K72" s="16">
        <f t="shared" si="20"/>
        <v>1399868.52</v>
      </c>
      <c r="L72" s="2"/>
    </row>
    <row r="73" spans="1:12" s="3" customFormat="1" ht="30" customHeight="1" thickBot="1" x14ac:dyDescent="0.3">
      <c r="A73" s="69"/>
      <c r="B73" s="69"/>
      <c r="C73" s="8" t="s">
        <v>18</v>
      </c>
      <c r="D73" s="8"/>
      <c r="E73" s="8"/>
      <c r="F73" s="8"/>
      <c r="G73" s="8"/>
      <c r="H73" s="10"/>
      <c r="I73" s="10"/>
      <c r="J73" s="10"/>
      <c r="K73" s="10"/>
      <c r="L73" s="2"/>
    </row>
    <row r="74" spans="1:12" s="3" customFormat="1" ht="30" customHeight="1" thickBot="1" x14ac:dyDescent="0.3">
      <c r="A74" s="69"/>
      <c r="B74" s="69"/>
      <c r="C74" s="8" t="s">
        <v>114</v>
      </c>
      <c r="D74" s="5">
        <v>501</v>
      </c>
      <c r="E74" s="5" t="s">
        <v>56</v>
      </c>
      <c r="F74" s="5" t="s">
        <v>57</v>
      </c>
      <c r="G74" s="5">
        <v>810</v>
      </c>
      <c r="H74" s="10">
        <v>457444.47</v>
      </c>
      <c r="I74" s="10">
        <v>398000</v>
      </c>
      <c r="J74" s="10">
        <v>398000</v>
      </c>
      <c r="K74" s="10">
        <f>SUM(H74:J74)</f>
        <v>1253444.47</v>
      </c>
      <c r="L74" s="2"/>
    </row>
    <row r="75" spans="1:12" s="3" customFormat="1" ht="35.25" customHeight="1" thickBot="1" x14ac:dyDescent="0.3">
      <c r="A75" s="69"/>
      <c r="B75" s="69"/>
      <c r="C75" s="8" t="s">
        <v>21</v>
      </c>
      <c r="D75" s="5">
        <v>514</v>
      </c>
      <c r="E75" s="5" t="s">
        <v>58</v>
      </c>
      <c r="F75" s="5" t="s">
        <v>59</v>
      </c>
      <c r="G75" s="5">
        <v>810</v>
      </c>
      <c r="H75" s="10">
        <v>2384.62</v>
      </c>
      <c r="I75" s="10">
        <v>2384.62</v>
      </c>
      <c r="J75" s="10">
        <v>2384.62</v>
      </c>
      <c r="K75" s="10">
        <f t="shared" ref="K75:K78" si="21">SUM(H75:J75)</f>
        <v>7153.86</v>
      </c>
      <c r="L75" s="2"/>
    </row>
    <row r="76" spans="1:12" s="3" customFormat="1" ht="30" customHeight="1" thickBot="1" x14ac:dyDescent="0.3">
      <c r="A76" s="69"/>
      <c r="B76" s="69"/>
      <c r="C76" s="8" t="s">
        <v>47</v>
      </c>
      <c r="D76" s="5">
        <v>200</v>
      </c>
      <c r="E76" s="5" t="s">
        <v>56</v>
      </c>
      <c r="F76" s="9" t="s">
        <v>60</v>
      </c>
      <c r="G76" s="5">
        <v>810</v>
      </c>
      <c r="H76" s="10">
        <v>13701.3</v>
      </c>
      <c r="I76" s="10">
        <v>13701.3</v>
      </c>
      <c r="J76" s="10">
        <v>13701.3</v>
      </c>
      <c r="K76" s="10">
        <f t="shared" si="21"/>
        <v>41103.899999999994</v>
      </c>
      <c r="L76" s="2"/>
    </row>
    <row r="77" spans="1:12" s="3" customFormat="1" ht="30" customHeight="1" thickBot="1" x14ac:dyDescent="0.3">
      <c r="A77" s="69"/>
      <c r="B77" s="69"/>
      <c r="C77" s="8" t="s">
        <v>23</v>
      </c>
      <c r="D77" s="5">
        <v>210</v>
      </c>
      <c r="E77" s="5" t="s">
        <v>56</v>
      </c>
      <c r="F77" s="9" t="s">
        <v>60</v>
      </c>
      <c r="G77" s="9">
        <v>810</v>
      </c>
      <c r="H77" s="10">
        <v>27041.39</v>
      </c>
      <c r="I77" s="10">
        <v>27041.4</v>
      </c>
      <c r="J77" s="10">
        <v>27041.4</v>
      </c>
      <c r="K77" s="10">
        <f t="shared" si="21"/>
        <v>81124.19</v>
      </c>
      <c r="L77" s="2"/>
    </row>
    <row r="78" spans="1:12" s="3" customFormat="1" ht="30" customHeight="1" thickBot="1" x14ac:dyDescent="0.3">
      <c r="A78" s="70"/>
      <c r="B78" s="70"/>
      <c r="C78" s="8" t="s">
        <v>29</v>
      </c>
      <c r="D78" s="5">
        <v>300</v>
      </c>
      <c r="E78" s="5" t="s">
        <v>56</v>
      </c>
      <c r="F78" s="9" t="s">
        <v>60</v>
      </c>
      <c r="G78" s="9">
        <v>810</v>
      </c>
      <c r="H78" s="10">
        <v>5680.7</v>
      </c>
      <c r="I78" s="10">
        <v>5680.7</v>
      </c>
      <c r="J78" s="10">
        <v>5680.7</v>
      </c>
      <c r="K78" s="10">
        <f t="shared" si="21"/>
        <v>17042.099999999999</v>
      </c>
      <c r="L78" s="2"/>
    </row>
    <row r="81" spans="1:11" ht="30" customHeight="1" x14ac:dyDescent="0.25">
      <c r="A81" s="75" t="s">
        <v>123</v>
      </c>
      <c r="B81" s="75"/>
      <c r="J81" s="76" t="s">
        <v>124</v>
      </c>
      <c r="K81" s="76"/>
    </row>
  </sheetData>
  <mergeCells count="37">
    <mergeCell ref="D20:D21"/>
    <mergeCell ref="E20:E21"/>
    <mergeCell ref="F20:F21"/>
    <mergeCell ref="G20:G21"/>
    <mergeCell ref="H20:H21"/>
    <mergeCell ref="J8:K8"/>
    <mergeCell ref="I9:K9"/>
    <mergeCell ref="I10:K10"/>
    <mergeCell ref="I12:K12"/>
    <mergeCell ref="H13:K13"/>
    <mergeCell ref="I11:K11"/>
    <mergeCell ref="J81:K81"/>
    <mergeCell ref="A15:K17"/>
    <mergeCell ref="A45:A66"/>
    <mergeCell ref="B45:B66"/>
    <mergeCell ref="C47:C48"/>
    <mergeCell ref="C52:C55"/>
    <mergeCell ref="A67:A71"/>
    <mergeCell ref="B67:B71"/>
    <mergeCell ref="C69:C71"/>
    <mergeCell ref="I20:I21"/>
    <mergeCell ref="J20:J21"/>
    <mergeCell ref="K20:K21"/>
    <mergeCell ref="C41:C42"/>
    <mergeCell ref="C19:C21"/>
    <mergeCell ref="D19:G19"/>
    <mergeCell ref="H19:K19"/>
    <mergeCell ref="A19:A21"/>
    <mergeCell ref="B19:B21"/>
    <mergeCell ref="A72:A78"/>
    <mergeCell ref="B72:B78"/>
    <mergeCell ref="A81:B81"/>
    <mergeCell ref="C49:C51"/>
    <mergeCell ref="A22:A38"/>
    <mergeCell ref="B22:B38"/>
    <mergeCell ref="A39:A44"/>
    <mergeCell ref="B39:B44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54"/>
  <sheetViews>
    <sheetView workbookViewId="0">
      <selection activeCell="D10" sqref="D10"/>
    </sheetView>
  </sheetViews>
  <sheetFormatPr defaultRowHeight="15" x14ac:dyDescent="0.25"/>
  <cols>
    <col min="1" max="1" width="18.42578125" customWidth="1"/>
    <col min="2" max="2" width="26.42578125" customWidth="1"/>
    <col min="3" max="3" width="27.5703125" customWidth="1"/>
    <col min="4" max="4" width="18.28515625" customWidth="1"/>
    <col min="5" max="6" width="18.140625" customWidth="1"/>
    <col min="7" max="7" width="18.28515625" customWidth="1"/>
  </cols>
  <sheetData>
    <row r="2" spans="1:11" ht="15.75" x14ac:dyDescent="0.25">
      <c r="G2" s="61" t="s">
        <v>119</v>
      </c>
    </row>
    <row r="3" spans="1:11" ht="15.75" x14ac:dyDescent="0.25">
      <c r="G3" s="21" t="s">
        <v>61</v>
      </c>
      <c r="K3" s="21"/>
    </row>
    <row r="4" spans="1:11" ht="15.75" x14ac:dyDescent="0.25">
      <c r="G4" s="21" t="s">
        <v>62</v>
      </c>
      <c r="K4" s="21"/>
    </row>
    <row r="5" spans="1:11" ht="15.75" x14ac:dyDescent="0.25">
      <c r="G5" s="21" t="s">
        <v>125</v>
      </c>
      <c r="K5" s="21"/>
    </row>
    <row r="8" spans="1:11" ht="15.75" x14ac:dyDescent="0.25">
      <c r="E8" s="21"/>
      <c r="F8" s="86" t="s">
        <v>117</v>
      </c>
      <c r="G8" s="86"/>
      <c r="I8" s="21"/>
      <c r="J8" s="86"/>
      <c r="K8" s="86"/>
    </row>
    <row r="9" spans="1:11" ht="15.75" x14ac:dyDescent="0.25">
      <c r="E9" s="86" t="s">
        <v>63</v>
      </c>
      <c r="F9" s="86"/>
      <c r="G9" s="86"/>
      <c r="I9" s="86"/>
      <c r="J9" s="86"/>
      <c r="K9" s="86"/>
    </row>
    <row r="10" spans="1:11" ht="15.75" x14ac:dyDescent="0.25">
      <c r="E10" s="86" t="s">
        <v>64</v>
      </c>
      <c r="F10" s="86"/>
      <c r="G10" s="86"/>
      <c r="I10" s="86"/>
      <c r="J10" s="86"/>
      <c r="K10" s="86"/>
    </row>
    <row r="11" spans="1:11" ht="15.75" x14ac:dyDescent="0.25">
      <c r="E11" s="64"/>
      <c r="F11" s="86" t="s">
        <v>121</v>
      </c>
      <c r="G11" s="86"/>
      <c r="I11" s="64"/>
      <c r="J11" s="64"/>
      <c r="K11" s="64"/>
    </row>
    <row r="12" spans="1:11" ht="15.75" x14ac:dyDescent="0.25">
      <c r="E12" s="86" t="s">
        <v>65</v>
      </c>
      <c r="F12" s="86"/>
      <c r="G12" s="86"/>
      <c r="I12" s="86"/>
      <c r="J12" s="86"/>
      <c r="K12" s="86"/>
    </row>
    <row r="13" spans="1:11" ht="15.75" x14ac:dyDescent="0.25">
      <c r="D13" s="86" t="s">
        <v>66</v>
      </c>
      <c r="E13" s="86"/>
      <c r="F13" s="86"/>
      <c r="G13" s="86"/>
      <c r="H13" s="86"/>
      <c r="I13" s="86"/>
      <c r="J13" s="86"/>
      <c r="K13" s="86"/>
    </row>
    <row r="15" spans="1:11" ht="15" customHeight="1" x14ac:dyDescent="0.25">
      <c r="A15" s="87" t="s">
        <v>79</v>
      </c>
      <c r="B15" s="87"/>
      <c r="C15" s="87"/>
      <c r="D15" s="87"/>
      <c r="E15" s="87"/>
      <c r="F15" s="87"/>
      <c r="G15" s="87"/>
      <c r="H15" s="34"/>
      <c r="I15" s="34"/>
      <c r="J15" s="34"/>
      <c r="K15" s="34"/>
    </row>
    <row r="16" spans="1:11" ht="15" customHeight="1" x14ac:dyDescent="0.25">
      <c r="A16" s="87"/>
      <c r="B16" s="87"/>
      <c r="C16" s="87"/>
      <c r="D16" s="87"/>
      <c r="E16" s="87"/>
      <c r="F16" s="87"/>
      <c r="G16" s="87"/>
      <c r="H16" s="34"/>
      <c r="I16" s="34"/>
      <c r="J16" s="34"/>
      <c r="K16" s="34"/>
    </row>
    <row r="17" spans="1:11" ht="22.5" customHeight="1" x14ac:dyDescent="0.25">
      <c r="A17" s="87"/>
      <c r="B17" s="87"/>
      <c r="C17" s="87"/>
      <c r="D17" s="87"/>
      <c r="E17" s="87"/>
      <c r="F17" s="87"/>
      <c r="G17" s="87"/>
      <c r="H17" s="34"/>
      <c r="I17" s="34"/>
      <c r="J17" s="34"/>
      <c r="K17" s="34"/>
    </row>
    <row r="18" spans="1:11" ht="15.75" thickBot="1" x14ac:dyDescent="0.3"/>
    <row r="19" spans="1:11" ht="33" customHeight="1" thickBot="1" x14ac:dyDescent="0.3">
      <c r="A19" s="73" t="s">
        <v>0</v>
      </c>
      <c r="B19" s="73" t="s">
        <v>1</v>
      </c>
      <c r="C19" s="73" t="s">
        <v>78</v>
      </c>
      <c r="D19" s="83" t="s">
        <v>4</v>
      </c>
      <c r="E19" s="84"/>
      <c r="F19" s="84"/>
      <c r="G19" s="85"/>
      <c r="H19" s="1"/>
    </row>
    <row r="20" spans="1:11" x14ac:dyDescent="0.25">
      <c r="A20" s="66"/>
      <c r="B20" s="66"/>
      <c r="C20" s="66"/>
      <c r="D20" s="73" t="s">
        <v>9</v>
      </c>
      <c r="E20" s="73" t="s">
        <v>10</v>
      </c>
      <c r="F20" s="73" t="s">
        <v>11</v>
      </c>
      <c r="G20" s="73" t="s">
        <v>77</v>
      </c>
      <c r="H20" s="1"/>
    </row>
    <row r="21" spans="1:11" ht="15.75" thickBot="1" x14ac:dyDescent="0.3">
      <c r="A21" s="74"/>
      <c r="B21" s="74"/>
      <c r="C21" s="74"/>
      <c r="D21" s="67"/>
      <c r="E21" s="67"/>
      <c r="F21" s="67"/>
      <c r="G21" s="74"/>
      <c r="H21" s="1"/>
    </row>
    <row r="22" spans="1:11" ht="17.100000000000001" customHeight="1" thickBot="1" x14ac:dyDescent="0.3">
      <c r="A22" s="68" t="s">
        <v>13</v>
      </c>
      <c r="B22" s="68" t="s">
        <v>14</v>
      </c>
      <c r="C22" s="29" t="s">
        <v>76</v>
      </c>
      <c r="D22" s="30">
        <f>SUM(D24:D27)</f>
        <v>1406717.37</v>
      </c>
      <c r="E22" s="30">
        <f>SUM(E24:E27)</f>
        <v>1329996.6200000001</v>
      </c>
      <c r="F22" s="30">
        <f>SUM(F24:F27)</f>
        <v>1329996.6200000001</v>
      </c>
      <c r="G22" s="30">
        <f>SUM(G24:G27)</f>
        <v>4066710.6100000003</v>
      </c>
      <c r="H22" s="1"/>
    </row>
    <row r="23" spans="1:11" ht="17.100000000000001" customHeight="1" thickBot="1" x14ac:dyDescent="0.3">
      <c r="A23" s="69"/>
      <c r="B23" s="69"/>
      <c r="C23" s="29" t="s">
        <v>73</v>
      </c>
      <c r="D23" s="28"/>
      <c r="E23" s="28"/>
      <c r="F23" s="28"/>
      <c r="G23" s="28"/>
      <c r="H23" s="1"/>
    </row>
    <row r="24" spans="1:11" ht="17.100000000000001" customHeight="1" thickBot="1" x14ac:dyDescent="0.3">
      <c r="A24" s="69"/>
      <c r="B24" s="69"/>
      <c r="C24" s="29" t="s">
        <v>71</v>
      </c>
      <c r="D24" s="28">
        <f t="shared" ref="D24:G27" si="0">SUM(D30+D36+D42+D48)</f>
        <v>0</v>
      </c>
      <c r="E24" s="28">
        <f t="shared" si="0"/>
        <v>0</v>
      </c>
      <c r="F24" s="28">
        <f t="shared" si="0"/>
        <v>0</v>
      </c>
      <c r="G24" s="28">
        <f t="shared" si="0"/>
        <v>0</v>
      </c>
      <c r="H24" s="1"/>
    </row>
    <row r="25" spans="1:11" ht="17.100000000000001" customHeight="1" thickBot="1" x14ac:dyDescent="0.3">
      <c r="A25" s="69"/>
      <c r="B25" s="69"/>
      <c r="C25" s="29" t="s">
        <v>70</v>
      </c>
      <c r="D25" s="28">
        <f>SUM(D31+D37+D43+D49)</f>
        <v>797446.3</v>
      </c>
      <c r="E25" s="28">
        <f t="shared" si="0"/>
        <v>782839.8</v>
      </c>
      <c r="F25" s="28">
        <f t="shared" si="0"/>
        <v>782839.8</v>
      </c>
      <c r="G25" s="28">
        <f t="shared" si="0"/>
        <v>2363125.9000000004</v>
      </c>
      <c r="H25" s="1"/>
    </row>
    <row r="26" spans="1:11" ht="17.100000000000001" customHeight="1" thickBot="1" x14ac:dyDescent="0.3">
      <c r="A26" s="69"/>
      <c r="B26" s="69"/>
      <c r="C26" s="29" t="s">
        <v>69</v>
      </c>
      <c r="D26" s="28">
        <f>SUM(D32+D38+D44+D50)</f>
        <v>609271.06999999995</v>
      </c>
      <c r="E26" s="28">
        <f t="shared" si="0"/>
        <v>547156.82000000007</v>
      </c>
      <c r="F26" s="28">
        <f t="shared" si="0"/>
        <v>547156.82000000007</v>
      </c>
      <c r="G26" s="28">
        <f>SUM(G32+G38+G44+G50)</f>
        <v>1703584.71</v>
      </c>
      <c r="H26" s="1"/>
    </row>
    <row r="27" spans="1:11" ht="17.100000000000001" customHeight="1" thickBot="1" x14ac:dyDescent="0.3">
      <c r="A27" s="70"/>
      <c r="B27" s="70"/>
      <c r="C27" s="29" t="s">
        <v>68</v>
      </c>
      <c r="D27" s="28">
        <f t="shared" si="0"/>
        <v>0</v>
      </c>
      <c r="E27" s="28">
        <f t="shared" si="0"/>
        <v>0</v>
      </c>
      <c r="F27" s="28">
        <f t="shared" si="0"/>
        <v>0</v>
      </c>
      <c r="G27" s="28">
        <f t="shared" si="0"/>
        <v>0</v>
      </c>
      <c r="H27" s="1"/>
    </row>
    <row r="28" spans="1:11" ht="17.100000000000001" customHeight="1" thickBot="1" x14ac:dyDescent="0.3">
      <c r="A28" s="68" t="s">
        <v>35</v>
      </c>
      <c r="B28" s="68" t="s">
        <v>36</v>
      </c>
      <c r="C28" s="29" t="s">
        <v>74</v>
      </c>
      <c r="D28" s="32">
        <f>SUM(D30:D33)</f>
        <v>793639.8</v>
      </c>
      <c r="E28" s="32">
        <f>SUM(E30:E33)</f>
        <v>793639.8</v>
      </c>
      <c r="F28" s="32">
        <f>SUM(F30:F33)</f>
        <v>793639.8</v>
      </c>
      <c r="G28" s="32">
        <f>SUM(G30:G33)</f>
        <v>2380919.4000000004</v>
      </c>
      <c r="H28" s="1"/>
    </row>
    <row r="29" spans="1:11" ht="17.100000000000001" customHeight="1" thickBot="1" x14ac:dyDescent="0.3">
      <c r="A29" s="69"/>
      <c r="B29" s="69"/>
      <c r="C29" s="29" t="s">
        <v>73</v>
      </c>
      <c r="D29" s="31"/>
      <c r="E29" s="31"/>
      <c r="F29" s="31"/>
      <c r="G29" s="33"/>
      <c r="H29" s="1"/>
    </row>
    <row r="30" spans="1:11" ht="17.100000000000001" customHeight="1" thickBot="1" x14ac:dyDescent="0.3">
      <c r="A30" s="69"/>
      <c r="B30" s="69"/>
      <c r="C30" s="29" t="s">
        <v>71</v>
      </c>
      <c r="D30" s="31">
        <v>0</v>
      </c>
      <c r="E30" s="31">
        <v>0</v>
      </c>
      <c r="F30" s="31">
        <v>0</v>
      </c>
      <c r="G30" s="31">
        <f>SUM(D30:F30)</f>
        <v>0</v>
      </c>
      <c r="H30" s="1"/>
    </row>
    <row r="31" spans="1:11" ht="17.100000000000001" customHeight="1" thickBot="1" x14ac:dyDescent="0.3">
      <c r="A31" s="69"/>
      <c r="B31" s="69"/>
      <c r="C31" s="29" t="s">
        <v>70</v>
      </c>
      <c r="D31" s="31">
        <f>'Прил 2'!H41</f>
        <v>782839.8</v>
      </c>
      <c r="E31" s="31">
        <f>'Прил 2'!I41</f>
        <v>782839.8</v>
      </c>
      <c r="F31" s="31">
        <f>'Прил 2'!J41</f>
        <v>782839.8</v>
      </c>
      <c r="G31" s="31">
        <f>SUM(D31:F31)</f>
        <v>2348519.4000000004</v>
      </c>
      <c r="H31" s="1"/>
    </row>
    <row r="32" spans="1:11" ht="17.100000000000001" customHeight="1" thickBot="1" x14ac:dyDescent="0.3">
      <c r="A32" s="69"/>
      <c r="B32" s="69"/>
      <c r="C32" s="29" t="s">
        <v>69</v>
      </c>
      <c r="D32" s="31">
        <f>'Прил 2'!H42+'Прил 2'!H43+'Прил 2'!H44</f>
        <v>10800</v>
      </c>
      <c r="E32" s="31">
        <f>'Прил 2'!I42+'Прил 2'!I43+'Прил 2'!I44</f>
        <v>10800</v>
      </c>
      <c r="F32" s="31">
        <f>'Прил 2'!J42+'Прил 2'!J43+'Прил 2'!J44</f>
        <v>10800</v>
      </c>
      <c r="G32" s="31">
        <f>SUM(D32:F32)</f>
        <v>32400</v>
      </c>
      <c r="H32" s="1"/>
    </row>
    <row r="33" spans="1:8" ht="17.100000000000001" customHeight="1" thickBot="1" x14ac:dyDescent="0.3">
      <c r="A33" s="70"/>
      <c r="B33" s="70"/>
      <c r="C33" s="29" t="s">
        <v>68</v>
      </c>
      <c r="D33" s="28">
        <v>0</v>
      </c>
      <c r="E33" s="28">
        <v>0</v>
      </c>
      <c r="F33" s="28">
        <v>0</v>
      </c>
      <c r="G33" s="31">
        <f>SUM(D33:F33)</f>
        <v>0</v>
      </c>
      <c r="H33" s="1"/>
    </row>
    <row r="34" spans="1:8" ht="17.100000000000001" customHeight="1" thickBot="1" x14ac:dyDescent="0.3">
      <c r="A34" s="68" t="s">
        <v>42</v>
      </c>
      <c r="B34" s="68" t="s">
        <v>43</v>
      </c>
      <c r="C34" s="29" t="s">
        <v>74</v>
      </c>
      <c r="D34" s="32">
        <f>SUM(D36:D39)</f>
        <v>88314.010000000009</v>
      </c>
      <c r="E34" s="32">
        <f>SUM(E36:E39)</f>
        <v>71823.200000000012</v>
      </c>
      <c r="F34" s="32">
        <f>SUM(F36:F39)</f>
        <v>71823.200000000012</v>
      </c>
      <c r="G34" s="32">
        <f>SUM(G36:G39)</f>
        <v>231960.41000000003</v>
      </c>
      <c r="H34" s="1"/>
    </row>
    <row r="35" spans="1:8" ht="17.100000000000001" customHeight="1" thickBot="1" x14ac:dyDescent="0.3">
      <c r="A35" s="69"/>
      <c r="B35" s="69"/>
      <c r="C35" s="29" t="s">
        <v>73</v>
      </c>
      <c r="D35" s="32"/>
      <c r="E35" s="32"/>
      <c r="F35" s="32"/>
      <c r="G35" s="31" t="s">
        <v>72</v>
      </c>
      <c r="H35" s="1"/>
    </row>
    <row r="36" spans="1:8" ht="17.100000000000001" customHeight="1" thickBot="1" x14ac:dyDescent="0.3">
      <c r="A36" s="69"/>
      <c r="B36" s="69"/>
      <c r="C36" s="29" t="s">
        <v>71</v>
      </c>
      <c r="D36" s="31">
        <v>0</v>
      </c>
      <c r="E36" s="31">
        <v>0</v>
      </c>
      <c r="F36" s="31">
        <v>0</v>
      </c>
      <c r="G36" s="31">
        <f>SUM(D36:F36)</f>
        <v>0</v>
      </c>
      <c r="H36" s="1"/>
    </row>
    <row r="37" spans="1:8" ht="17.100000000000001" customHeight="1" thickBot="1" x14ac:dyDescent="0.3">
      <c r="A37" s="69"/>
      <c r="B37" s="69"/>
      <c r="C37" s="29" t="s">
        <v>70</v>
      </c>
      <c r="D37" s="31">
        <f>'Прил 2'!H49+'Прил 2'!H52</f>
        <v>14606.5</v>
      </c>
      <c r="E37" s="31">
        <f>'Прил 2'!I50+'Прил 2'!I52</f>
        <v>0</v>
      </c>
      <c r="F37" s="31">
        <f>'Прил 2'!J50+'Прил 2'!J52</f>
        <v>0</v>
      </c>
      <c r="G37" s="31">
        <f>SUM(D37:F37)</f>
        <v>14606.5</v>
      </c>
      <c r="H37" s="1"/>
    </row>
    <row r="38" spans="1:8" ht="17.100000000000001" customHeight="1" thickBot="1" x14ac:dyDescent="0.3">
      <c r="A38" s="69"/>
      <c r="B38" s="69"/>
      <c r="C38" s="29" t="s">
        <v>69</v>
      </c>
      <c r="D38" s="31">
        <f>'Прил 2'!H47+'Прил 2'!H48+'Прил 2'!H50+'Прил 2'!H51+'Прил 2'!H53+'Прил 2'!H54+'Прил 2'!H55+'Прил 2'!H56+'Прил 2'!H57+'Прил 2'!H58+'Прил 2'!H59+'Прил 2'!H60+'Прил 2'!H61+'Прил 2'!H62+'Прил 2'!H63+'Прил 2'!H64+'Прил 2'!H65+'Прил 2'!H66</f>
        <v>73707.510000000009</v>
      </c>
      <c r="E38" s="31">
        <f>'Прил 2'!I47+'Прил 2'!I48+'Прил 2'!I50+'Прил 2'!I51+'Прил 2'!I53+'Прил 2'!I54+'Прил 2'!I55+'Прил 2'!I56+'Прил 2'!I57+'Прил 2'!I58+'Прил 2'!I59+'Прил 2'!I60+'Прил 2'!I61+'Прил 2'!I62+'Прил 2'!I63+'Прил 2'!I64+'Прил 2'!I65+'Прил 2'!I66</f>
        <v>71823.200000000012</v>
      </c>
      <c r="F38" s="31">
        <f>'Прил 2'!J47+'Прил 2'!J48+'Прил 2'!J50+'Прил 2'!J51+'Прил 2'!J53+'Прил 2'!J54+'Прил 2'!J55+'Прил 2'!J56+'Прил 2'!J57+'Прил 2'!J58+'Прил 2'!J59+'Прил 2'!J60+'Прил 2'!J61+'Прил 2'!J62+'Прил 2'!J63+'Прил 2'!J64+'Прил 2'!J65+'Прил 2'!J66</f>
        <v>71823.200000000012</v>
      </c>
      <c r="G38" s="31">
        <f>SUM(D38:F38)</f>
        <v>217353.91000000003</v>
      </c>
      <c r="H38" s="1"/>
    </row>
    <row r="39" spans="1:8" ht="17.100000000000001" customHeight="1" thickBot="1" x14ac:dyDescent="0.3">
      <c r="A39" s="70"/>
      <c r="B39" s="70"/>
      <c r="C39" s="29" t="s">
        <v>68</v>
      </c>
      <c r="D39" s="28">
        <v>0</v>
      </c>
      <c r="E39" s="28">
        <v>0</v>
      </c>
      <c r="F39" s="28">
        <v>0</v>
      </c>
      <c r="G39" s="31">
        <f>SUM(D39:F39)</f>
        <v>0</v>
      </c>
      <c r="H39" s="1"/>
    </row>
    <row r="40" spans="1:8" ht="17.100000000000001" customHeight="1" thickBot="1" x14ac:dyDescent="0.3">
      <c r="A40" s="68" t="s">
        <v>50</v>
      </c>
      <c r="B40" s="68" t="s">
        <v>75</v>
      </c>
      <c r="C40" s="29" t="s">
        <v>74</v>
      </c>
      <c r="D40" s="30">
        <f>SUM(D42:D45)</f>
        <v>18511.080000000002</v>
      </c>
      <c r="E40" s="30">
        <f>SUM(E42:E45)</f>
        <v>17725.599999999999</v>
      </c>
      <c r="F40" s="30">
        <f>SUM(F42:F45)</f>
        <v>17725.599999999999</v>
      </c>
      <c r="G40" s="30">
        <f>SUM(G42:G45)</f>
        <v>53962.28</v>
      </c>
      <c r="H40" s="1"/>
    </row>
    <row r="41" spans="1:8" ht="17.100000000000001" customHeight="1" thickBot="1" x14ac:dyDescent="0.3">
      <c r="A41" s="69"/>
      <c r="B41" s="69"/>
      <c r="C41" s="29" t="s">
        <v>73</v>
      </c>
      <c r="D41" s="28"/>
      <c r="E41" s="28"/>
      <c r="F41" s="28"/>
      <c r="G41" s="28"/>
      <c r="H41" s="1"/>
    </row>
    <row r="42" spans="1:8" ht="17.100000000000001" customHeight="1" thickBot="1" x14ac:dyDescent="0.3">
      <c r="A42" s="69"/>
      <c r="B42" s="69"/>
      <c r="C42" s="29" t="s">
        <v>71</v>
      </c>
      <c r="D42" s="28">
        <v>0</v>
      </c>
      <c r="E42" s="28">
        <v>0</v>
      </c>
      <c r="F42" s="28">
        <v>0</v>
      </c>
      <c r="G42" s="28">
        <f>SUM(D42:F42)</f>
        <v>0</v>
      </c>
      <c r="H42" s="1"/>
    </row>
    <row r="43" spans="1:8" ht="17.100000000000001" customHeight="1" thickBot="1" x14ac:dyDescent="0.3">
      <c r="A43" s="69"/>
      <c r="B43" s="69"/>
      <c r="C43" s="29" t="s">
        <v>70</v>
      </c>
      <c r="D43" s="28">
        <v>0</v>
      </c>
      <c r="E43" s="28">
        <v>0</v>
      </c>
      <c r="F43" s="28">
        <v>0</v>
      </c>
      <c r="G43" s="28">
        <f>SUM(D43:F43)</f>
        <v>0</v>
      </c>
      <c r="H43" s="1"/>
    </row>
    <row r="44" spans="1:8" ht="17.100000000000001" customHeight="1" thickBot="1" x14ac:dyDescent="0.3">
      <c r="A44" s="69"/>
      <c r="B44" s="69"/>
      <c r="C44" s="29" t="s">
        <v>69</v>
      </c>
      <c r="D44" s="28">
        <f>'Прил 2'!H69+'Прил 2'!H70+'Прил 2'!H71</f>
        <v>18511.080000000002</v>
      </c>
      <c r="E44" s="28">
        <f>'Прил 2'!I69+'Прил 2'!I70+'Прил 2'!I71</f>
        <v>17725.599999999999</v>
      </c>
      <c r="F44" s="28">
        <f>'Прил 2'!J69+'Прил 2'!J70+'Прил 2'!J71</f>
        <v>17725.599999999999</v>
      </c>
      <c r="G44" s="28">
        <f>SUM(D44:F44)</f>
        <v>53962.28</v>
      </c>
      <c r="H44" s="1"/>
    </row>
    <row r="45" spans="1:8" ht="17.100000000000001" customHeight="1" thickBot="1" x14ac:dyDescent="0.3">
      <c r="A45" s="70"/>
      <c r="B45" s="70"/>
      <c r="C45" s="29" t="s">
        <v>68</v>
      </c>
      <c r="D45" s="28">
        <v>0</v>
      </c>
      <c r="E45" s="28">
        <v>0</v>
      </c>
      <c r="F45" s="28">
        <v>0</v>
      </c>
      <c r="G45" s="28">
        <f>SUM(D45:F45)</f>
        <v>0</v>
      </c>
      <c r="H45" s="1"/>
    </row>
    <row r="46" spans="1:8" ht="17.100000000000001" customHeight="1" thickBot="1" x14ac:dyDescent="0.3">
      <c r="A46" s="68" t="s">
        <v>54</v>
      </c>
      <c r="B46" s="68" t="s">
        <v>55</v>
      </c>
      <c r="C46" s="29" t="s">
        <v>74</v>
      </c>
      <c r="D46" s="30">
        <f>SUM(D48:D51)</f>
        <v>506252.48</v>
      </c>
      <c r="E46" s="30">
        <f>SUM(E48:E51)</f>
        <v>446808.02</v>
      </c>
      <c r="F46" s="30">
        <f>SUM(F48:F51)</f>
        <v>446808.02</v>
      </c>
      <c r="G46" s="30">
        <f>SUM(G48:G51)</f>
        <v>1399868.52</v>
      </c>
      <c r="H46" s="1"/>
    </row>
    <row r="47" spans="1:8" ht="17.100000000000001" customHeight="1" thickBot="1" x14ac:dyDescent="0.3">
      <c r="A47" s="69"/>
      <c r="B47" s="69"/>
      <c r="C47" s="29" t="s">
        <v>73</v>
      </c>
      <c r="D47" s="28"/>
      <c r="E47" s="28"/>
      <c r="F47" s="28"/>
      <c r="G47" s="28" t="s">
        <v>72</v>
      </c>
      <c r="H47" s="1"/>
    </row>
    <row r="48" spans="1:8" ht="17.100000000000001" customHeight="1" thickBot="1" x14ac:dyDescent="0.3">
      <c r="A48" s="69"/>
      <c r="B48" s="69"/>
      <c r="C48" s="29" t="s">
        <v>71</v>
      </c>
      <c r="D48" s="28">
        <v>0</v>
      </c>
      <c r="E48" s="28">
        <v>0</v>
      </c>
      <c r="F48" s="28">
        <v>0</v>
      </c>
      <c r="G48" s="28">
        <f>SUM(D48:F48)</f>
        <v>0</v>
      </c>
      <c r="H48" s="1"/>
    </row>
    <row r="49" spans="1:8" ht="17.100000000000001" customHeight="1" thickBot="1" x14ac:dyDescent="0.3">
      <c r="A49" s="69"/>
      <c r="B49" s="69"/>
      <c r="C49" s="29" t="s">
        <v>70</v>
      </c>
      <c r="D49" s="28">
        <v>0</v>
      </c>
      <c r="E49" s="28">
        <v>0</v>
      </c>
      <c r="F49" s="28">
        <v>0</v>
      </c>
      <c r="G49" s="28">
        <f>SUM(D49:F49)</f>
        <v>0</v>
      </c>
      <c r="H49" s="1"/>
    </row>
    <row r="50" spans="1:8" ht="17.100000000000001" customHeight="1" thickBot="1" x14ac:dyDescent="0.3">
      <c r="A50" s="69"/>
      <c r="B50" s="69"/>
      <c r="C50" s="29" t="s">
        <v>69</v>
      </c>
      <c r="D50" s="28">
        <f>'Прил 2'!H74+'Прил 2'!H75+'Прил 2'!H76+'Прил 2'!H77+'Прил 2'!H78</f>
        <v>506252.48</v>
      </c>
      <c r="E50" s="28">
        <f>'Прил 2'!I74+'Прил 2'!I75+'Прил 2'!I76+'Прил 2'!I77+'Прил 2'!I78</f>
        <v>446808.02</v>
      </c>
      <c r="F50" s="28">
        <f>'Прил 2'!J74+'Прил 2'!J75+'Прил 2'!J76+'Прил 2'!J77+'Прил 2'!J78</f>
        <v>446808.02</v>
      </c>
      <c r="G50" s="28">
        <f>SUM(D50:F50)</f>
        <v>1399868.52</v>
      </c>
      <c r="H50" s="1"/>
    </row>
    <row r="51" spans="1:8" ht="17.100000000000001" customHeight="1" thickBot="1" x14ac:dyDescent="0.3">
      <c r="A51" s="70"/>
      <c r="B51" s="70"/>
      <c r="C51" s="29" t="s">
        <v>68</v>
      </c>
      <c r="D51" s="28">
        <v>0</v>
      </c>
      <c r="E51" s="28">
        <v>0</v>
      </c>
      <c r="F51" s="28">
        <v>0</v>
      </c>
      <c r="G51" s="28">
        <f>SUM(D51:F51)</f>
        <v>0</v>
      </c>
      <c r="H51" s="1"/>
    </row>
    <row r="54" spans="1:8" ht="31.5" customHeight="1" x14ac:dyDescent="0.25">
      <c r="A54" s="75" t="s">
        <v>123</v>
      </c>
      <c r="B54" s="75"/>
      <c r="G54" s="27" t="s">
        <v>124</v>
      </c>
      <c r="H54" s="26"/>
    </row>
  </sheetData>
  <mergeCells count="31">
    <mergeCell ref="B19:B21"/>
    <mergeCell ref="C19:C21"/>
    <mergeCell ref="D19:G19"/>
    <mergeCell ref="D20:D21"/>
    <mergeCell ref="J8:K8"/>
    <mergeCell ref="I9:K9"/>
    <mergeCell ref="I10:K10"/>
    <mergeCell ref="I12:K12"/>
    <mergeCell ref="H13:K13"/>
    <mergeCell ref="F11:G11"/>
    <mergeCell ref="A34:A39"/>
    <mergeCell ref="B34:B39"/>
    <mergeCell ref="A15:G17"/>
    <mergeCell ref="F8:G8"/>
    <mergeCell ref="E9:G9"/>
    <mergeCell ref="E10:G10"/>
    <mergeCell ref="E12:G12"/>
    <mergeCell ref="D13:G13"/>
    <mergeCell ref="E20:E21"/>
    <mergeCell ref="F20:F21"/>
    <mergeCell ref="G20:G21"/>
    <mergeCell ref="A22:A27"/>
    <mergeCell ref="B22:B27"/>
    <mergeCell ref="A28:A33"/>
    <mergeCell ref="B28:B33"/>
    <mergeCell ref="A19:A21"/>
    <mergeCell ref="A54:B54"/>
    <mergeCell ref="A40:A45"/>
    <mergeCell ref="B40:B45"/>
    <mergeCell ref="A46:A51"/>
    <mergeCell ref="B46:B51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tabSelected="1" topLeftCell="A4" workbookViewId="0">
      <selection activeCell="H7" sqref="H7"/>
    </sheetView>
  </sheetViews>
  <sheetFormatPr defaultRowHeight="15" x14ac:dyDescent="0.25"/>
  <cols>
    <col min="1" max="1" width="18.5703125" customWidth="1"/>
    <col min="2" max="2" width="21.85546875" customWidth="1"/>
    <col min="5" max="5" width="16" customWidth="1"/>
    <col min="7" max="7" width="12.42578125" customWidth="1"/>
    <col min="8" max="8" width="12.7109375" customWidth="1"/>
    <col min="9" max="9" width="11.7109375" customWidth="1"/>
    <col min="10" max="10" width="11.28515625" customWidth="1"/>
    <col min="11" max="11" width="25.140625" customWidth="1"/>
  </cols>
  <sheetData>
    <row r="1" spans="1:11" ht="15.75" x14ac:dyDescent="0.25">
      <c r="A1" s="40"/>
      <c r="B1" s="40"/>
      <c r="C1" s="40"/>
      <c r="D1" s="40"/>
      <c r="E1" s="40"/>
      <c r="F1" s="40"/>
      <c r="G1" s="40"/>
      <c r="H1" s="40"/>
      <c r="I1" s="40"/>
      <c r="J1" s="40"/>
      <c r="K1" s="63" t="s">
        <v>120</v>
      </c>
    </row>
    <row r="2" spans="1:11" ht="15.75" x14ac:dyDescent="0.25">
      <c r="A2" s="40"/>
      <c r="B2" s="40"/>
      <c r="C2" s="40"/>
      <c r="D2" s="40"/>
      <c r="E2" s="40"/>
      <c r="F2" s="40"/>
      <c r="G2" s="40"/>
      <c r="H2" s="40"/>
      <c r="I2" s="40"/>
      <c r="J2" s="40"/>
      <c r="K2" s="24" t="s">
        <v>61</v>
      </c>
    </row>
    <row r="3" spans="1:11" ht="15.75" x14ac:dyDescent="0.25">
      <c r="A3" s="40"/>
      <c r="B3" s="40"/>
      <c r="C3" s="40"/>
      <c r="D3" s="40"/>
      <c r="E3" s="40"/>
      <c r="F3" s="40"/>
      <c r="G3" s="40"/>
      <c r="H3" s="40"/>
      <c r="I3" s="40"/>
      <c r="J3" s="40"/>
      <c r="K3" s="24" t="s">
        <v>62</v>
      </c>
    </row>
    <row r="4" spans="1:11" ht="15.75" x14ac:dyDescent="0.25">
      <c r="A4" s="40"/>
      <c r="B4" s="40"/>
      <c r="C4" s="40"/>
      <c r="D4" s="40"/>
      <c r="E4" s="40"/>
      <c r="F4" s="40"/>
      <c r="G4" s="40"/>
      <c r="H4" s="40"/>
      <c r="I4" s="40"/>
      <c r="J4" s="40"/>
      <c r="K4" s="24" t="s">
        <v>125</v>
      </c>
    </row>
    <row r="5" spans="1:11" ht="15.75" x14ac:dyDescent="0.25">
      <c r="A5" s="40"/>
      <c r="B5" s="40"/>
      <c r="C5" s="40"/>
      <c r="D5" s="40"/>
      <c r="E5" s="40"/>
      <c r="F5" s="40"/>
      <c r="G5" s="40"/>
      <c r="H5" s="40"/>
      <c r="I5" s="40"/>
      <c r="J5" s="40"/>
      <c r="K5" s="40"/>
    </row>
    <row r="6" spans="1:11" ht="15.75" x14ac:dyDescent="0.25">
      <c r="A6" s="40"/>
      <c r="B6" s="40"/>
      <c r="C6" s="40"/>
      <c r="D6" s="40"/>
      <c r="E6" s="40"/>
      <c r="F6" s="40"/>
      <c r="G6" s="40"/>
      <c r="H6" s="40"/>
      <c r="I6" s="40"/>
      <c r="J6" s="40"/>
      <c r="K6" s="40"/>
    </row>
    <row r="7" spans="1:11" ht="15.75" x14ac:dyDescent="0.25">
      <c r="A7" s="40"/>
      <c r="B7" s="40"/>
      <c r="C7" s="40"/>
      <c r="D7" s="40"/>
      <c r="E7" s="40"/>
      <c r="F7" s="40"/>
      <c r="G7" s="24"/>
      <c r="H7" s="24"/>
      <c r="I7" s="24"/>
      <c r="J7" s="86" t="s">
        <v>116</v>
      </c>
      <c r="K7" s="86"/>
    </row>
    <row r="8" spans="1:11" ht="15.75" x14ac:dyDescent="0.25">
      <c r="A8" s="40"/>
      <c r="B8" s="40"/>
      <c r="C8" s="40"/>
      <c r="D8" s="40"/>
      <c r="E8" s="40"/>
      <c r="F8" s="40"/>
      <c r="G8" s="86" t="s">
        <v>112</v>
      </c>
      <c r="H8" s="86"/>
      <c r="I8" s="86"/>
      <c r="J8" s="86"/>
      <c r="K8" s="86"/>
    </row>
    <row r="9" spans="1:11" ht="15.75" x14ac:dyDescent="0.25">
      <c r="A9" s="40"/>
      <c r="B9" s="40"/>
      <c r="C9" s="40"/>
      <c r="D9" s="40"/>
      <c r="E9" s="40"/>
      <c r="F9" s="40"/>
      <c r="G9" s="86" t="s">
        <v>86</v>
      </c>
      <c r="H9" s="86"/>
      <c r="I9" s="86"/>
      <c r="J9" s="86"/>
      <c r="K9" s="86"/>
    </row>
    <row r="10" spans="1:11" ht="15.75" customHeight="1" x14ac:dyDescent="0.25">
      <c r="A10" s="40"/>
      <c r="B10" s="40"/>
      <c r="C10" s="40"/>
      <c r="D10" s="40"/>
      <c r="E10" s="40"/>
      <c r="F10" s="40"/>
      <c r="G10" s="102" t="s">
        <v>87</v>
      </c>
      <c r="H10" s="102"/>
      <c r="I10" s="102"/>
      <c r="J10" s="102"/>
      <c r="K10" s="102"/>
    </row>
    <row r="11" spans="1:11" ht="15.75" x14ac:dyDescent="0.25">
      <c r="A11" s="40"/>
      <c r="B11" s="40"/>
      <c r="C11" s="40"/>
      <c r="D11" s="40"/>
      <c r="E11" s="40"/>
      <c r="F11" s="40"/>
      <c r="G11" s="40"/>
      <c r="H11" s="40"/>
      <c r="I11" s="40"/>
      <c r="J11" s="40"/>
      <c r="K11" s="40"/>
    </row>
    <row r="12" spans="1:11" ht="15.75" x14ac:dyDescent="0.25">
      <c r="A12" s="40"/>
      <c r="B12" s="40"/>
      <c r="C12" s="40"/>
      <c r="D12" s="40"/>
      <c r="E12" s="40"/>
      <c r="F12" s="40"/>
      <c r="G12" s="40"/>
      <c r="H12" s="40"/>
      <c r="I12" s="40"/>
      <c r="J12" s="40"/>
      <c r="K12" s="40"/>
    </row>
    <row r="13" spans="1:11" ht="15.75" x14ac:dyDescent="0.25">
      <c r="A13" s="103" t="s">
        <v>88</v>
      </c>
      <c r="B13" s="103"/>
      <c r="C13" s="103"/>
      <c r="D13" s="103"/>
      <c r="E13" s="103"/>
      <c r="F13" s="103"/>
      <c r="G13" s="103"/>
      <c r="H13" s="103"/>
      <c r="I13" s="103"/>
      <c r="J13" s="103"/>
      <c r="K13" s="103"/>
    </row>
    <row r="15" spans="1:11" ht="126" customHeight="1" x14ac:dyDescent="0.25">
      <c r="A15" s="94" t="s">
        <v>81</v>
      </c>
      <c r="B15" s="94" t="s">
        <v>5</v>
      </c>
      <c r="C15" s="101" t="s">
        <v>3</v>
      </c>
      <c r="D15" s="101"/>
      <c r="E15" s="101"/>
      <c r="F15" s="101"/>
      <c r="G15" s="101" t="s">
        <v>89</v>
      </c>
      <c r="H15" s="101"/>
      <c r="I15" s="101"/>
      <c r="J15" s="101"/>
      <c r="K15" s="101" t="s">
        <v>90</v>
      </c>
    </row>
    <row r="16" spans="1:11" ht="31.5" x14ac:dyDescent="0.25">
      <c r="A16" s="96"/>
      <c r="B16" s="96"/>
      <c r="C16" s="41" t="s">
        <v>5</v>
      </c>
      <c r="D16" s="41" t="s">
        <v>6</v>
      </c>
      <c r="E16" s="41" t="s">
        <v>7</v>
      </c>
      <c r="F16" s="41" t="s">
        <v>8</v>
      </c>
      <c r="G16" s="46" t="s">
        <v>9</v>
      </c>
      <c r="H16" s="41" t="s">
        <v>91</v>
      </c>
      <c r="I16" s="41" t="s">
        <v>11</v>
      </c>
      <c r="J16" s="41" t="s">
        <v>12</v>
      </c>
      <c r="K16" s="101"/>
    </row>
    <row r="17" spans="1:11" ht="39.75" customHeight="1" x14ac:dyDescent="0.25">
      <c r="A17" s="90" t="s">
        <v>111</v>
      </c>
      <c r="B17" s="90"/>
      <c r="C17" s="90"/>
      <c r="D17" s="90"/>
      <c r="E17" s="90"/>
      <c r="F17" s="90"/>
      <c r="G17" s="90"/>
      <c r="H17" s="90"/>
      <c r="I17" s="90"/>
      <c r="J17" s="90"/>
      <c r="K17" s="90"/>
    </row>
    <row r="18" spans="1:11" ht="38.25" customHeight="1" x14ac:dyDescent="0.25">
      <c r="A18" s="91" t="s">
        <v>92</v>
      </c>
      <c r="B18" s="92"/>
      <c r="C18" s="92"/>
      <c r="D18" s="92"/>
      <c r="E18" s="92"/>
      <c r="F18" s="92"/>
      <c r="G18" s="92"/>
      <c r="H18" s="92"/>
      <c r="I18" s="92"/>
      <c r="J18" s="92"/>
      <c r="K18" s="93"/>
    </row>
    <row r="19" spans="1:11" ht="82.5" customHeight="1" x14ac:dyDescent="0.25">
      <c r="A19" s="94" t="s">
        <v>93</v>
      </c>
      <c r="B19" s="47" t="s">
        <v>113</v>
      </c>
      <c r="C19" s="51">
        <v>501</v>
      </c>
      <c r="D19" s="43" t="s">
        <v>37</v>
      </c>
      <c r="E19" s="43" t="s">
        <v>46</v>
      </c>
      <c r="F19" s="42">
        <v>240</v>
      </c>
      <c r="G19" s="50">
        <f>'Прил 2'!H48</f>
        <v>1600</v>
      </c>
      <c r="H19" s="50">
        <f>'Прил 2'!I48</f>
        <v>0</v>
      </c>
      <c r="I19" s="50">
        <f>'Прил 2'!J48</f>
        <v>0</v>
      </c>
      <c r="J19" s="50">
        <f>SUM(G19:I19)</f>
        <v>1600</v>
      </c>
      <c r="K19" s="94" t="s">
        <v>118</v>
      </c>
    </row>
    <row r="20" spans="1:11" ht="31.5" customHeight="1" x14ac:dyDescent="0.25">
      <c r="A20" s="95"/>
      <c r="B20" s="49" t="s">
        <v>94</v>
      </c>
      <c r="C20" s="43">
        <v>200</v>
      </c>
      <c r="D20" s="43" t="s">
        <v>37</v>
      </c>
      <c r="E20" s="43" t="s">
        <v>49</v>
      </c>
      <c r="F20" s="43">
        <v>240</v>
      </c>
      <c r="G20" s="54">
        <f>'Прил 2'!H51</f>
        <v>13876.43</v>
      </c>
      <c r="H20" s="54">
        <f>'Прил 2'!I51</f>
        <v>14684.1</v>
      </c>
      <c r="I20" s="54">
        <f>'Прил 2'!J51</f>
        <v>14684.1</v>
      </c>
      <c r="J20" s="50">
        <f>SUM(G20:I20)</f>
        <v>43244.63</v>
      </c>
      <c r="K20" s="95"/>
    </row>
    <row r="21" spans="1:11" ht="15.75" customHeight="1" x14ac:dyDescent="0.25">
      <c r="A21" s="95"/>
      <c r="B21" s="97" t="s">
        <v>95</v>
      </c>
      <c r="C21" s="99">
        <v>210</v>
      </c>
      <c r="D21" s="48" t="s">
        <v>37</v>
      </c>
      <c r="E21" s="48" t="s">
        <v>49</v>
      </c>
      <c r="F21" s="48">
        <v>240</v>
      </c>
      <c r="G21" s="55">
        <f>'Прил 2'!H54</f>
        <v>22622.240000000002</v>
      </c>
      <c r="H21" s="55">
        <f>'Прил 2'!I54</f>
        <v>22633.4</v>
      </c>
      <c r="I21" s="55">
        <f>'Прил 2'!J54</f>
        <v>22633.4</v>
      </c>
      <c r="J21" s="50">
        <f t="shared" ref="J21:J38" si="0">SUM(G21:I21)</f>
        <v>67889.040000000008</v>
      </c>
      <c r="K21" s="95"/>
    </row>
    <row r="22" spans="1:11" ht="15.75" x14ac:dyDescent="0.25">
      <c r="A22" s="95"/>
      <c r="B22" s="98"/>
      <c r="C22" s="100"/>
      <c r="D22" s="43" t="s">
        <v>37</v>
      </c>
      <c r="E22" s="43" t="s">
        <v>49</v>
      </c>
      <c r="F22" s="43">
        <v>850</v>
      </c>
      <c r="G22" s="56">
        <f>'Прил 2'!H55</f>
        <v>4.28</v>
      </c>
      <c r="H22" s="56">
        <f>'Прил 2'!I55</f>
        <v>0</v>
      </c>
      <c r="I22" s="56">
        <f>'Прил 2'!J55</f>
        <v>0</v>
      </c>
      <c r="J22" s="50">
        <f t="shared" si="0"/>
        <v>4.28</v>
      </c>
      <c r="K22" s="95"/>
    </row>
    <row r="23" spans="1:11" ht="31.5" x14ac:dyDescent="0.25">
      <c r="A23" s="95"/>
      <c r="B23" s="49" t="s">
        <v>96</v>
      </c>
      <c r="C23" s="43">
        <v>221</v>
      </c>
      <c r="D23" s="43" t="s">
        <v>37</v>
      </c>
      <c r="E23" s="43" t="s">
        <v>49</v>
      </c>
      <c r="F23" s="43">
        <v>240</v>
      </c>
      <c r="G23" s="54">
        <f>'Прил 2'!H56</f>
        <v>924</v>
      </c>
      <c r="H23" s="54">
        <f>'Прил 2'!I56</f>
        <v>840</v>
      </c>
      <c r="I23" s="54">
        <f>'Прил 2'!J56</f>
        <v>840</v>
      </c>
      <c r="J23" s="50">
        <f t="shared" si="0"/>
        <v>2604</v>
      </c>
      <c r="K23" s="95"/>
    </row>
    <row r="24" spans="1:11" ht="37.5" customHeight="1" x14ac:dyDescent="0.25">
      <c r="A24" s="95"/>
      <c r="B24" s="49" t="s">
        <v>97</v>
      </c>
      <c r="C24" s="43">
        <v>223</v>
      </c>
      <c r="D24" s="43" t="s">
        <v>37</v>
      </c>
      <c r="E24" s="43" t="s">
        <v>49</v>
      </c>
      <c r="F24" s="43">
        <v>240</v>
      </c>
      <c r="G24" s="54">
        <f>'Прил 2'!H57</f>
        <v>900</v>
      </c>
      <c r="H24" s="54">
        <f>'Прил 2'!I57</f>
        <v>900</v>
      </c>
      <c r="I24" s="54">
        <f>'Прил 2'!J57</f>
        <v>900</v>
      </c>
      <c r="J24" s="50">
        <f t="shared" si="0"/>
        <v>2700</v>
      </c>
      <c r="K24" s="95"/>
    </row>
    <row r="25" spans="1:11" ht="31.5" x14ac:dyDescent="0.25">
      <c r="A25" s="95"/>
      <c r="B25" s="49" t="s">
        <v>98</v>
      </c>
      <c r="C25" s="43">
        <v>225</v>
      </c>
      <c r="D25" s="43" t="s">
        <v>37</v>
      </c>
      <c r="E25" s="43" t="s">
        <v>49</v>
      </c>
      <c r="F25" s="43">
        <v>240</v>
      </c>
      <c r="G25" s="54">
        <f>'Прил 2'!H58</f>
        <v>80</v>
      </c>
      <c r="H25" s="54">
        <f>'Прил 2'!I58</f>
        <v>80</v>
      </c>
      <c r="I25" s="54">
        <f>'Прил 2'!J58</f>
        <v>80</v>
      </c>
      <c r="J25" s="50">
        <f t="shared" si="0"/>
        <v>240</v>
      </c>
      <c r="K25" s="95"/>
    </row>
    <row r="26" spans="1:11" ht="31.5" x14ac:dyDescent="0.25">
      <c r="A26" s="95"/>
      <c r="B26" s="49" t="s">
        <v>99</v>
      </c>
      <c r="C26" s="43">
        <v>227</v>
      </c>
      <c r="D26" s="43" t="s">
        <v>37</v>
      </c>
      <c r="E26" s="43" t="s">
        <v>49</v>
      </c>
      <c r="F26" s="43">
        <v>240</v>
      </c>
      <c r="G26" s="54">
        <f>'Прил 2'!H59</f>
        <v>82.49</v>
      </c>
      <c r="H26" s="54">
        <f>'Прил 2'!I59</f>
        <v>70</v>
      </c>
      <c r="I26" s="54">
        <f>'Прил 2'!J59</f>
        <v>70</v>
      </c>
      <c r="J26" s="50">
        <f t="shared" si="0"/>
        <v>222.49</v>
      </c>
      <c r="K26" s="95"/>
    </row>
    <row r="27" spans="1:11" ht="31.5" x14ac:dyDescent="0.25">
      <c r="A27" s="95"/>
      <c r="B27" s="49" t="s">
        <v>100</v>
      </c>
      <c r="C27" s="43">
        <v>228</v>
      </c>
      <c r="D27" s="43" t="s">
        <v>37</v>
      </c>
      <c r="E27" s="43" t="s">
        <v>49</v>
      </c>
      <c r="F27" s="43">
        <v>240</v>
      </c>
      <c r="G27" s="54">
        <f>'Прил 2'!H60</f>
        <v>161.91</v>
      </c>
      <c r="H27" s="54">
        <f>'Прил 2'!I60</f>
        <v>30</v>
      </c>
      <c r="I27" s="54">
        <f>'Прил 2'!J60</f>
        <v>30</v>
      </c>
      <c r="J27" s="50">
        <f t="shared" si="0"/>
        <v>221.91</v>
      </c>
      <c r="K27" s="95"/>
    </row>
    <row r="28" spans="1:11" ht="31.5" x14ac:dyDescent="0.25">
      <c r="A28" s="95"/>
      <c r="B28" s="49" t="s">
        <v>101</v>
      </c>
      <c r="C28" s="43">
        <v>300</v>
      </c>
      <c r="D28" s="43" t="s">
        <v>37</v>
      </c>
      <c r="E28" s="43" t="s">
        <v>49</v>
      </c>
      <c r="F28" s="43">
        <v>240</v>
      </c>
      <c r="G28" s="54">
        <f>'Прил 2'!H61</f>
        <v>20084.240000000002</v>
      </c>
      <c r="H28" s="54">
        <f>'Прил 2'!I61</f>
        <v>19228.400000000001</v>
      </c>
      <c r="I28" s="54">
        <f>'Прил 2'!J61</f>
        <v>19228.400000000001</v>
      </c>
      <c r="J28" s="50">
        <f t="shared" si="0"/>
        <v>58541.04</v>
      </c>
      <c r="K28" s="95"/>
    </row>
    <row r="29" spans="1:11" ht="31.5" x14ac:dyDescent="0.25">
      <c r="A29" s="95"/>
      <c r="B29" s="49" t="s">
        <v>102</v>
      </c>
      <c r="C29" s="43">
        <v>888</v>
      </c>
      <c r="D29" s="43" t="s">
        <v>37</v>
      </c>
      <c r="E29" s="43" t="s">
        <v>49</v>
      </c>
      <c r="F29" s="43">
        <v>240</v>
      </c>
      <c r="G29" s="54">
        <f>'Прил 2'!H62</f>
        <v>70</v>
      </c>
      <c r="H29" s="54">
        <f>'Прил 2'!I62</f>
        <v>70</v>
      </c>
      <c r="I29" s="54">
        <f>'Прил 2'!J62</f>
        <v>70</v>
      </c>
      <c r="J29" s="50">
        <f t="shared" si="0"/>
        <v>210</v>
      </c>
      <c r="K29" s="95"/>
    </row>
    <row r="30" spans="1:11" ht="31.5" x14ac:dyDescent="0.25">
      <c r="A30" s="95"/>
      <c r="B30" s="49" t="s">
        <v>103</v>
      </c>
      <c r="C30" s="43">
        <v>889</v>
      </c>
      <c r="D30" s="43" t="s">
        <v>37</v>
      </c>
      <c r="E30" s="43" t="s">
        <v>49</v>
      </c>
      <c r="F30" s="43">
        <v>240</v>
      </c>
      <c r="G30" s="54">
        <f>'Прил 2'!H63</f>
        <v>200</v>
      </c>
      <c r="H30" s="54">
        <f>'Прил 2'!I63</f>
        <v>200</v>
      </c>
      <c r="I30" s="54">
        <f>'Прил 2'!J63</f>
        <v>200</v>
      </c>
      <c r="J30" s="50">
        <f t="shared" si="0"/>
        <v>600</v>
      </c>
      <c r="K30" s="95"/>
    </row>
    <row r="31" spans="1:11" ht="31.5" x14ac:dyDescent="0.25">
      <c r="A31" s="95"/>
      <c r="B31" s="49" t="s">
        <v>104</v>
      </c>
      <c r="C31" s="43">
        <v>904</v>
      </c>
      <c r="D31" s="43" t="s">
        <v>37</v>
      </c>
      <c r="E31" s="43" t="s">
        <v>49</v>
      </c>
      <c r="F31" s="43">
        <v>240</v>
      </c>
      <c r="G31" s="54">
        <f>'Прил 2'!H64</f>
        <v>500</v>
      </c>
      <c r="H31" s="54">
        <f>'Прил 2'!I64</f>
        <v>500</v>
      </c>
      <c r="I31" s="54">
        <f>'Прил 2'!J64</f>
        <v>500</v>
      </c>
      <c r="J31" s="50">
        <f t="shared" si="0"/>
        <v>1500</v>
      </c>
      <c r="K31" s="95"/>
    </row>
    <row r="32" spans="1:11" ht="31.5" x14ac:dyDescent="0.25">
      <c r="A32" s="95"/>
      <c r="B32" s="49" t="s">
        <v>105</v>
      </c>
      <c r="C32" s="43">
        <v>913</v>
      </c>
      <c r="D32" s="43" t="s">
        <v>37</v>
      </c>
      <c r="E32" s="43" t="s">
        <v>49</v>
      </c>
      <c r="F32" s="43">
        <v>240</v>
      </c>
      <c r="G32" s="54">
        <f>'Прил 2'!H65</f>
        <v>100</v>
      </c>
      <c r="H32" s="54">
        <f>'Прил 2'!I65</f>
        <v>100</v>
      </c>
      <c r="I32" s="54">
        <f>'Прил 2'!J65</f>
        <v>100</v>
      </c>
      <c r="J32" s="50">
        <f t="shared" si="0"/>
        <v>300</v>
      </c>
      <c r="K32" s="95"/>
    </row>
    <row r="33" spans="1:11" ht="31.5" x14ac:dyDescent="0.25">
      <c r="A33" s="96"/>
      <c r="B33" s="49" t="s">
        <v>106</v>
      </c>
      <c r="C33" s="43">
        <v>922</v>
      </c>
      <c r="D33" s="43" t="s">
        <v>37</v>
      </c>
      <c r="E33" s="43" t="s">
        <v>49</v>
      </c>
      <c r="F33" s="43">
        <v>240</v>
      </c>
      <c r="G33" s="54">
        <f>'Прил 2'!H66</f>
        <v>250</v>
      </c>
      <c r="H33" s="54">
        <f>'Прил 2'!I66</f>
        <v>250</v>
      </c>
      <c r="I33" s="54">
        <f>'Прил 2'!J66</f>
        <v>250</v>
      </c>
      <c r="J33" s="50">
        <f t="shared" si="0"/>
        <v>750</v>
      </c>
      <c r="K33" s="96"/>
    </row>
    <row r="34" spans="1:11" ht="83.25" customHeight="1" x14ac:dyDescent="0.25">
      <c r="A34" s="94" t="s">
        <v>107</v>
      </c>
      <c r="B34" s="47" t="s">
        <v>113</v>
      </c>
      <c r="C34" s="52">
        <v>501</v>
      </c>
      <c r="D34" s="52" t="s">
        <v>37</v>
      </c>
      <c r="E34" s="53" t="s">
        <v>108</v>
      </c>
      <c r="F34" s="53">
        <v>240</v>
      </c>
      <c r="G34" s="57">
        <f>'Прил 2'!H47</f>
        <v>12237.32</v>
      </c>
      <c r="H34" s="57">
        <f>'Прил 2'!I47</f>
        <v>12237.3</v>
      </c>
      <c r="I34" s="57">
        <f>'Прил 2'!J47</f>
        <v>12237.3</v>
      </c>
      <c r="J34" s="50">
        <f t="shared" si="0"/>
        <v>36711.919999999998</v>
      </c>
      <c r="K34" s="94" t="s">
        <v>122</v>
      </c>
    </row>
    <row r="35" spans="1:11" ht="39.75" customHeight="1" x14ac:dyDescent="0.25">
      <c r="A35" s="95"/>
      <c r="B35" s="94" t="s">
        <v>109</v>
      </c>
      <c r="C35" s="52">
        <v>200</v>
      </c>
      <c r="D35" s="52" t="s">
        <v>37</v>
      </c>
      <c r="E35" s="43" t="s">
        <v>48</v>
      </c>
      <c r="F35" s="60">
        <v>240</v>
      </c>
      <c r="G35" s="62">
        <f>'Прил 2'!H49</f>
        <v>7691.8</v>
      </c>
      <c r="H35" s="62">
        <f>'Прил 2'!I49</f>
        <v>0</v>
      </c>
      <c r="I35" s="62">
        <f>'Прил 2'!J49</f>
        <v>0</v>
      </c>
      <c r="J35" s="50">
        <f t="shared" si="0"/>
        <v>7691.8</v>
      </c>
      <c r="K35" s="95"/>
    </row>
    <row r="36" spans="1:11" ht="31.5" customHeight="1" x14ac:dyDescent="0.25">
      <c r="A36" s="95"/>
      <c r="B36" s="96"/>
      <c r="C36" s="42">
        <v>200</v>
      </c>
      <c r="D36" s="42" t="s">
        <v>37</v>
      </c>
      <c r="E36" s="43" t="s">
        <v>48</v>
      </c>
      <c r="F36" s="43">
        <v>240</v>
      </c>
      <c r="G36" s="56">
        <f>'Прил 2'!H50</f>
        <v>7.7</v>
      </c>
      <c r="H36" s="56">
        <f>'Прил 2'!I50</f>
        <v>0</v>
      </c>
      <c r="I36" s="56">
        <f>'Прил 2'!J50</f>
        <v>0</v>
      </c>
      <c r="J36" s="50">
        <f t="shared" si="0"/>
        <v>7.7</v>
      </c>
      <c r="K36" s="95"/>
    </row>
    <row r="37" spans="1:11" ht="29.25" customHeight="1" x14ac:dyDescent="0.25">
      <c r="A37" s="95"/>
      <c r="B37" s="94" t="s">
        <v>110</v>
      </c>
      <c r="C37" s="42">
        <v>210</v>
      </c>
      <c r="D37" s="42" t="s">
        <v>37</v>
      </c>
      <c r="E37" s="43" t="s">
        <v>48</v>
      </c>
      <c r="F37" s="43">
        <v>240</v>
      </c>
      <c r="G37" s="56">
        <f>'Прил 2'!H53</f>
        <v>6.9</v>
      </c>
      <c r="H37" s="56">
        <f>'Прил 2'!I53</f>
        <v>0</v>
      </c>
      <c r="I37" s="56">
        <f>'Прил 2'!J53</f>
        <v>0</v>
      </c>
      <c r="J37" s="50">
        <f t="shared" si="0"/>
        <v>6.9</v>
      </c>
      <c r="K37" s="95"/>
    </row>
    <row r="38" spans="1:11" ht="31.5" customHeight="1" x14ac:dyDescent="0.25">
      <c r="A38" s="96"/>
      <c r="B38" s="96"/>
      <c r="C38" s="42">
        <v>210</v>
      </c>
      <c r="D38" s="42" t="s">
        <v>37</v>
      </c>
      <c r="E38" s="43" t="s">
        <v>48</v>
      </c>
      <c r="F38" s="43">
        <v>240</v>
      </c>
      <c r="G38" s="56">
        <f>'Прил 2'!H52</f>
        <v>6914.7</v>
      </c>
      <c r="H38" s="56">
        <f>'Прил 2'!I52</f>
        <v>0</v>
      </c>
      <c r="I38" s="56">
        <f>'Прил 2'!J52</f>
        <v>0</v>
      </c>
      <c r="J38" s="50">
        <f t="shared" si="0"/>
        <v>6914.7</v>
      </c>
      <c r="K38" s="96"/>
    </row>
    <row r="39" spans="1:11" ht="15.75" x14ac:dyDescent="0.25">
      <c r="A39" s="88" t="s">
        <v>82</v>
      </c>
      <c r="B39" s="88"/>
      <c r="C39" s="88"/>
      <c r="D39" s="88"/>
      <c r="E39" s="88"/>
      <c r="F39" s="88"/>
      <c r="G39" s="58">
        <f>SUM(G19:G38)</f>
        <v>88314.01</v>
      </c>
      <c r="H39" s="58">
        <f t="shared" ref="H39:J39" si="1">SUM(H19:H38)</f>
        <v>71823.199999999997</v>
      </c>
      <c r="I39" s="58">
        <f t="shared" si="1"/>
        <v>71823.199999999997</v>
      </c>
      <c r="J39" s="58">
        <f t="shared" si="1"/>
        <v>231960.41</v>
      </c>
      <c r="K39" s="44"/>
    </row>
    <row r="40" spans="1:11" ht="15.75" x14ac:dyDescent="0.25">
      <c r="A40" s="89" t="s">
        <v>83</v>
      </c>
      <c r="B40" s="89"/>
      <c r="C40" s="89"/>
      <c r="D40" s="89"/>
      <c r="E40" s="89"/>
      <c r="F40" s="89"/>
      <c r="G40" s="58">
        <f>G39</f>
        <v>88314.01</v>
      </c>
      <c r="H40" s="58">
        <f t="shared" ref="H40:J40" si="2">H39</f>
        <v>71823.199999999997</v>
      </c>
      <c r="I40" s="58">
        <f t="shared" si="2"/>
        <v>71823.199999999997</v>
      </c>
      <c r="J40" s="58">
        <f t="shared" si="2"/>
        <v>231960.41</v>
      </c>
      <c r="K40" s="44"/>
    </row>
    <row r="42" spans="1:11" ht="47.25" customHeight="1" x14ac:dyDescent="0.25">
      <c r="A42" s="75" t="s">
        <v>84</v>
      </c>
      <c r="B42" s="75"/>
      <c r="C42" s="75"/>
      <c r="D42" s="75"/>
      <c r="K42" s="45" t="s">
        <v>85</v>
      </c>
    </row>
  </sheetData>
  <mergeCells count="23">
    <mergeCell ref="A15:A16"/>
    <mergeCell ref="C15:F15"/>
    <mergeCell ref="G15:J15"/>
    <mergeCell ref="K15:K16"/>
    <mergeCell ref="J7:K7"/>
    <mergeCell ref="G8:K8"/>
    <mergeCell ref="G9:K9"/>
    <mergeCell ref="G10:K10"/>
    <mergeCell ref="B15:B16"/>
    <mergeCell ref="A13:K13"/>
    <mergeCell ref="A42:D42"/>
    <mergeCell ref="A39:F39"/>
    <mergeCell ref="A40:F40"/>
    <mergeCell ref="A17:K17"/>
    <mergeCell ref="A18:K18"/>
    <mergeCell ref="A34:A38"/>
    <mergeCell ref="K34:K38"/>
    <mergeCell ref="K19:K33"/>
    <mergeCell ref="A19:A33"/>
    <mergeCell ref="B21:B22"/>
    <mergeCell ref="C21:C22"/>
    <mergeCell ref="B37:B38"/>
    <mergeCell ref="B35:B36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Прил 2</vt:lpstr>
      <vt:lpstr>Прил 3</vt:lpstr>
      <vt:lpstr>Прил 2 ПП2</vt:lpstr>
      <vt:lpstr>'Прил 2'!_Ref214978263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2026-07-02T05:17:34Z</dcterms:modified>
</cp:coreProperties>
</file>